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226" codeName="{EC734049-C954-9101-EBF6-4418645C62DC}"/>
  <workbookPr codeName="ThisWorkbook" defaultThemeVersion="124226"/>
  <mc:AlternateContent xmlns:mc="http://schemas.openxmlformats.org/markup-compatibility/2006">
    <mc:Choice Requires="x15">
      <x15ac:absPath xmlns:x15ac="http://schemas.microsoft.com/office/spreadsheetml/2010/11/ac" url="I:\Ressourcestyring\OAC\Statistik\Ledelsesinformation og controlling\Produktivitet\2020\2_Nøgletal 2020\Årnøgletal 2020\3. Endelig versioner\"/>
    </mc:Choice>
  </mc:AlternateContent>
  <xr:revisionPtr revIDLastSave="0" documentId="8_{4FA8F06F-F378-4D80-B92F-05082ABE547A}" xr6:coauthVersionLast="32" xr6:coauthVersionMax="32" xr10:uidLastSave="{00000000-0000-0000-0000-000000000000}"/>
  <bookViews>
    <workbookView xWindow="0" yWindow="0" windowWidth="28800" windowHeight="11625" xr2:uid="{0283BC63-E1DB-4B40-8875-F71A63E292ED}"/>
  </bookViews>
  <sheets>
    <sheet name="Overblik" sheetId="1" r:id="rId1"/>
    <sheet name="Produkt.SAML." sheetId="2" r:id="rId2"/>
    <sheet name="Produkt.JUR" sheetId="29" r:id="rId3"/>
    <sheet name="Produkt.KON" sheetId="30" r:id="rId4"/>
    <sheet name="Generel ledelse_Adm." sheetId="34" r:id="rId5"/>
    <sheet name="Aktivitet" sheetId="21" r:id="rId6"/>
    <sheet name="Målopf.Straf" sheetId="22" r:id="rId7"/>
    <sheet name="Målopf.VVV" sheetId="37" r:id="rId8"/>
    <sheet name="Målopf.Civil" sheetId="23" r:id="rId9"/>
    <sheet name="Målopf.Foged" sheetId="32" r:id="rId10"/>
    <sheet name="Målopf.Skifte" sheetId="36" r:id="rId11"/>
    <sheet name="Sagstid.Straf" sheetId="25" r:id="rId12"/>
    <sheet name="Sagstid.Civil" sheetId="26" r:id="rId13"/>
    <sheet name="Sagstid.Foged" sheetId="27" r:id="rId14"/>
    <sheet name="Sagstid.Skifte" sheetId="28" r:id="rId15"/>
    <sheet name="HR-nøgletal_lønsum" sheetId="31" r:id="rId16"/>
    <sheet name="Årsværk_Pers.kat" sheetId="24" r:id="rId17"/>
    <sheet name="Årsværk_Sagsområder" sheetId="33" r:id="rId18"/>
    <sheet name="Dataark til 901-924" sheetId="35" state="hidden" r:id="rId19"/>
  </sheets>
  <definedNames>
    <definedName name="_xlnm._FilterDatabase" localSheetId="5" hidden="1">Aktivitet!$B$8:$O$8</definedName>
    <definedName name="_xlnm._FilterDatabase" localSheetId="4" hidden="1">'Generel ledelse_Adm.'!$B$16:$D$183</definedName>
    <definedName name="_xlnm._FilterDatabase" localSheetId="15" hidden="1">'HR-nøgletal_lønsum'!$A$8:$J$8</definedName>
    <definedName name="_xlnm._FilterDatabase" localSheetId="8" hidden="1">Målopf.Civil!$A$11:$R$11</definedName>
    <definedName name="_xlnm._FilterDatabase" localSheetId="9" hidden="1">Målopf.Foged!$A$11:$J$11</definedName>
    <definedName name="_xlnm._FilterDatabase" localSheetId="10" hidden="1">Målopf.Skifte!$A$11:$J$11</definedName>
    <definedName name="_xlnm._FilterDatabase" localSheetId="6" hidden="1">Målopf.Straf!$A$11:$U$11</definedName>
    <definedName name="_xlnm._FilterDatabase" localSheetId="7" hidden="1">Målopf.VVV!$A$11:$Q$11</definedName>
    <definedName name="_xlnm._FilterDatabase" localSheetId="2" hidden="1">Produkt.JUR!$A$8:$P$8</definedName>
    <definedName name="_xlnm._FilterDatabase" localSheetId="3" hidden="1">Produkt.KON!$A$8:$P$8</definedName>
    <definedName name="_xlnm._FilterDatabase" localSheetId="1" hidden="1">Produkt.SAML.!$A$8:$P$8</definedName>
    <definedName name="_xlnm._FilterDatabase" localSheetId="12" hidden="1">Sagstid.Civil!$A$8:$L$8</definedName>
    <definedName name="_xlnm._FilterDatabase" localSheetId="13" hidden="1">Sagstid.Foged!$A$8:$L$8</definedName>
    <definedName name="_xlnm._FilterDatabase" localSheetId="14" hidden="1">Sagstid.Skifte!$A$8:$L$8</definedName>
    <definedName name="_xlnm._FilterDatabase" localSheetId="11" hidden="1">Sagstid.Straf!$A$8:$L$8</definedName>
    <definedName name="_xlnm._FilterDatabase" localSheetId="16" hidden="1">Årsværk_Pers.kat!$B$9:$C$33</definedName>
    <definedName name="_xlnm._FilterDatabase" localSheetId="17" hidden="1">Årsværk_Sagsområder!$B$12:$D$12</definedName>
    <definedName name="_xlnm.Print_Area" localSheetId="0">Overblik!$A$3:$O$34</definedName>
    <definedName name="_xlnm.Print_Titles" localSheetId="4">'Generel ledelse_Adm.'!$5:$8</definedName>
  </definedNames>
  <calcPr calcId="179017"/>
  <fileRecoveryPr autoRecover="0"/>
</workbook>
</file>

<file path=xl/calcChain.xml><?xml version="1.0" encoding="utf-8"?>
<calcChain xmlns="http://schemas.openxmlformats.org/spreadsheetml/2006/main">
  <c r="A1" i="1" l="1"/>
  <c r="AI35" i="1"/>
  <c r="AH35" i="1"/>
  <c r="AG35" i="1"/>
  <c r="AF35" i="1"/>
  <c r="AE35" i="1"/>
  <c r="AD35" i="1"/>
  <c r="AC35" i="1"/>
  <c r="AB35" i="1"/>
  <c r="AA35" i="1"/>
  <c r="Z35" i="1"/>
  <c r="Y35" i="1"/>
  <c r="X35" i="1"/>
  <c r="W35" i="1"/>
  <c r="V35" i="1"/>
  <c r="U35" i="1"/>
  <c r="T35" i="1"/>
  <c r="S35" i="1"/>
  <c r="R35" i="1"/>
  <c r="Q35" i="1"/>
  <c r="P35" i="1"/>
  <c r="O35" i="1"/>
  <c r="N35" i="1"/>
  <c r="M35" i="1"/>
  <c r="L35" i="1"/>
  <c r="K35" i="1"/>
  <c r="J35" i="1"/>
  <c r="I35" i="1"/>
  <c r="H35" i="1"/>
  <c r="G35" i="1"/>
  <c r="F35" i="1"/>
  <c r="E35" i="1"/>
  <c r="D35" i="1"/>
  <c r="C35" i="1"/>
  <c r="B35" i="1"/>
  <c r="S8" i="23"/>
  <c r="AA10" i="24" l="1"/>
  <c r="V10" i="24"/>
  <c r="W10" i="24"/>
  <c r="X10" i="24"/>
  <c r="Y10" i="24"/>
  <c r="Z10" i="24"/>
  <c r="G14" i="34" l="1"/>
  <c r="G15" i="34" s="1"/>
  <c r="G183" i="34"/>
  <c r="G184" i="34" s="1"/>
  <c r="G176" i="34"/>
  <c r="G177" i="34" s="1"/>
  <c r="G169" i="34"/>
  <c r="G170" i="34" s="1"/>
  <c r="G162" i="34"/>
  <c r="G163" i="34" s="1"/>
  <c r="G155" i="34"/>
  <c r="G156" i="34" s="1"/>
  <c r="G148" i="34"/>
  <c r="G149" i="34" s="1"/>
  <c r="G141" i="34"/>
  <c r="G142" i="34" s="1"/>
  <c r="G135" i="34"/>
  <c r="G134" i="34"/>
  <c r="G127" i="34"/>
  <c r="G128" i="34" s="1"/>
  <c r="G120" i="34"/>
  <c r="G121" i="34" s="1"/>
  <c r="G113" i="34"/>
  <c r="G114" i="34" s="1"/>
  <c r="G106" i="34"/>
  <c r="G107" i="34" s="1"/>
  <c r="G99" i="34"/>
  <c r="G100" i="34" s="1"/>
  <c r="G92" i="34"/>
  <c r="G93" i="34" s="1"/>
  <c r="G85" i="34"/>
  <c r="G86" i="34" s="1"/>
  <c r="G78" i="34"/>
  <c r="G79" i="34" s="1"/>
  <c r="G71" i="34"/>
  <c r="G72" i="34" s="1"/>
  <c r="G64" i="34"/>
  <c r="G65" i="34" s="1"/>
  <c r="G57" i="34"/>
  <c r="G58" i="34" s="1"/>
  <c r="G50" i="34"/>
  <c r="G51" i="34" s="1"/>
  <c r="G43" i="34"/>
  <c r="G44" i="34" s="1"/>
  <c r="G36" i="34"/>
  <c r="G37" i="34" s="1"/>
  <c r="G29" i="34"/>
  <c r="G30" i="34" s="1"/>
  <c r="G23" i="34"/>
  <c r="G22" i="34"/>
  <c r="D7" i="2" l="1"/>
  <c r="H6" i="31" l="1"/>
  <c r="I6" i="31" l="1"/>
  <c r="E7" i="31" l="1"/>
  <c r="D7" i="31"/>
  <c r="Y29" i="24" l="1"/>
  <c r="Y23" i="24"/>
  <c r="O8" i="24" l="1"/>
  <c r="K7" i="26" l="1"/>
  <c r="J7" i="26"/>
  <c r="I10" i="36"/>
  <c r="H10" i="36"/>
  <c r="G10" i="36"/>
  <c r="F10" i="36"/>
  <c r="H10" i="32" l="1"/>
  <c r="G10" i="32"/>
  <c r="F10" i="32"/>
  <c r="O10" i="23" l="1"/>
  <c r="Q10" i="23"/>
  <c r="P10" i="23"/>
  <c r="N10" i="23"/>
  <c r="M10" i="23"/>
  <c r="L10" i="23"/>
  <c r="K10" i="23"/>
  <c r="J10" i="23"/>
  <c r="I10" i="23"/>
  <c r="H10" i="23"/>
  <c r="G10" i="23"/>
  <c r="F10" i="23"/>
  <c r="E10" i="23"/>
  <c r="D10" i="23"/>
  <c r="K10" i="37"/>
  <c r="J10" i="37"/>
  <c r="I10" i="37"/>
  <c r="H10" i="37"/>
  <c r="G10" i="37"/>
  <c r="F10" i="37"/>
  <c r="E10" i="37"/>
  <c r="D10" i="37"/>
  <c r="N10" i="22"/>
  <c r="L10" i="22" l="1"/>
  <c r="J10" i="22"/>
  <c r="I10" i="22"/>
  <c r="H10" i="22"/>
  <c r="G10" i="22"/>
  <c r="F10" i="22"/>
  <c r="D10" i="22"/>
  <c r="E10" i="22"/>
  <c r="E7" i="21"/>
  <c r="F7" i="21"/>
  <c r="G7" i="21"/>
  <c r="H7" i="21"/>
  <c r="I7" i="21"/>
  <c r="J7" i="21"/>
  <c r="K7" i="21"/>
  <c r="L7" i="21"/>
  <c r="M7" i="21"/>
  <c r="N7" i="21"/>
  <c r="O7" i="21"/>
  <c r="P7" i="21"/>
  <c r="Q7" i="21"/>
  <c r="R7" i="21"/>
  <c r="S7" i="21"/>
  <c r="D7" i="21"/>
  <c r="G15" i="1" l="1"/>
  <c r="F16" i="1"/>
  <c r="G16" i="1"/>
  <c r="F15" i="1"/>
  <c r="E10" i="36" l="1"/>
  <c r="D10" i="36"/>
  <c r="E10" i="32" l="1"/>
  <c r="Q5" i="23" l="1"/>
  <c r="P5" i="23"/>
  <c r="O5" i="23"/>
  <c r="N5" i="23"/>
  <c r="M5" i="23"/>
  <c r="L5" i="23"/>
  <c r="K5" i="37" l="1"/>
  <c r="J5" i="37"/>
  <c r="I5" i="37"/>
  <c r="H5" i="37"/>
  <c r="G5" i="37"/>
  <c r="F5" i="37"/>
  <c r="E5" i="37"/>
  <c r="D5" i="37"/>
  <c r="O10" i="22"/>
  <c r="M10" i="22"/>
  <c r="K10" i="22"/>
  <c r="O5" i="22" l="1"/>
  <c r="N5" i="22"/>
  <c r="K5" i="22"/>
  <c r="J5" i="22"/>
  <c r="H5" i="22"/>
  <c r="F5" i="22"/>
  <c r="D5" i="22"/>
  <c r="M5" i="22"/>
  <c r="L5" i="22"/>
  <c r="E5" i="22" l="1"/>
  <c r="G5" i="22"/>
  <c r="I5" i="22"/>
  <c r="K7" i="28" l="1"/>
  <c r="J7" i="28"/>
  <c r="I7" i="28"/>
  <c r="H7" i="28"/>
  <c r="G7" i="28"/>
  <c r="F7" i="28"/>
  <c r="E7" i="28"/>
  <c r="D7" i="28"/>
  <c r="K7" i="27"/>
  <c r="J7" i="27"/>
  <c r="I7" i="27"/>
  <c r="G7" i="27"/>
  <c r="E7" i="27"/>
  <c r="I7" i="26"/>
  <c r="H7" i="26"/>
  <c r="G7" i="26"/>
  <c r="F7" i="26"/>
  <c r="E7" i="26"/>
  <c r="K7" i="25"/>
  <c r="J7" i="25"/>
  <c r="I7" i="25"/>
  <c r="H7" i="25"/>
  <c r="G7" i="25"/>
  <c r="F7" i="25"/>
  <c r="E7" i="25"/>
  <c r="D7" i="25"/>
  <c r="D7" i="26" l="1"/>
  <c r="B1" i="1" l="1"/>
  <c r="F10" i="1" l="1"/>
  <c r="F9" i="1" l="1"/>
  <c r="F8" i="1"/>
  <c r="F7" i="1"/>
  <c r="O7" i="29"/>
  <c r="N7" i="29"/>
  <c r="M7" i="29"/>
  <c r="L7" i="29"/>
  <c r="K7" i="29"/>
  <c r="J7" i="29"/>
  <c r="I7" i="29"/>
  <c r="H7" i="29"/>
  <c r="G7" i="29"/>
  <c r="F7" i="29"/>
  <c r="E7" i="29"/>
  <c r="O7" i="30"/>
  <c r="N7" i="30"/>
  <c r="M7" i="30"/>
  <c r="L7" i="30"/>
  <c r="K7" i="30"/>
  <c r="J7" i="30"/>
  <c r="I7" i="30"/>
  <c r="H7" i="30"/>
  <c r="G7" i="30"/>
  <c r="F7" i="30"/>
  <c r="E7" i="30"/>
  <c r="O7" i="2"/>
  <c r="N7" i="2"/>
  <c r="M7" i="2"/>
  <c r="L7" i="2"/>
  <c r="K7" i="2"/>
  <c r="J7" i="2"/>
  <c r="I7" i="2"/>
  <c r="H7" i="2"/>
  <c r="G7" i="2"/>
  <c r="F7" i="2"/>
  <c r="E7" i="2"/>
  <c r="D7" i="29"/>
  <c r="D7" i="30"/>
  <c r="F22" i="1"/>
  <c r="F18" i="1"/>
  <c r="F17" i="1"/>
  <c r="G17" i="1"/>
  <c r="F14" i="1" l="1"/>
  <c r="F13" i="1"/>
  <c r="F12" i="1"/>
  <c r="F11" i="1"/>
  <c r="G12" i="1" l="1"/>
  <c r="G14" i="1" l="1"/>
  <c r="G13" i="1"/>
  <c r="G11" i="1"/>
  <c r="G9" i="1" l="1"/>
  <c r="G8" i="1"/>
  <c r="G7" i="1"/>
  <c r="V5" i="24" l="1"/>
  <c r="P5" i="24"/>
  <c r="J5" i="24"/>
  <c r="D5" i="24"/>
  <c r="R5" i="21"/>
  <c r="N5" i="21"/>
  <c r="J5" i="21"/>
  <c r="F5" i="21"/>
  <c r="J7" i="34"/>
  <c r="I7" i="34"/>
  <c r="H7" i="34"/>
  <c r="G7" i="34"/>
  <c r="F7" i="34"/>
  <c r="E7" i="34"/>
  <c r="S5" i="21" l="1"/>
  <c r="Q5" i="21"/>
  <c r="P5" i="21"/>
  <c r="O5" i="21"/>
  <c r="M5" i="21"/>
  <c r="L5" i="21"/>
  <c r="K5" i="21"/>
  <c r="I5" i="21"/>
  <c r="H5" i="21"/>
  <c r="J6" i="1"/>
  <c r="Y17" i="24" l="1"/>
  <c r="F19" i="1"/>
  <c r="F21" i="1"/>
  <c r="F20" i="1"/>
  <c r="X11" i="24" l="1"/>
  <c r="AA8" i="24" l="1"/>
  <c r="H1" i="1" l="1"/>
  <c r="F1" i="1"/>
  <c r="C1" i="1"/>
  <c r="AD1" i="1"/>
  <c r="D1" i="1"/>
  <c r="E1" i="1"/>
  <c r="G1" i="1"/>
  <c r="I1" i="1"/>
  <c r="J1" i="1"/>
  <c r="K1" i="1"/>
  <c r="L1" i="1"/>
  <c r="M1" i="1"/>
  <c r="N1" i="1"/>
  <c r="O1" i="1"/>
  <c r="P1" i="1"/>
  <c r="Q1" i="1"/>
  <c r="R1" i="1"/>
  <c r="S1" i="1"/>
  <c r="T1" i="1"/>
  <c r="U1" i="1"/>
  <c r="V1" i="1"/>
  <c r="W1" i="1"/>
  <c r="X1" i="1"/>
  <c r="Y1" i="1"/>
  <c r="E18" i="1" s="1"/>
  <c r="Z1" i="1"/>
  <c r="AA1" i="1"/>
  <c r="E19" i="1" s="1"/>
  <c r="AB1" i="1"/>
  <c r="AC1" i="1"/>
  <c r="AE1" i="1"/>
  <c r="AF1" i="1"/>
  <c r="AG1" i="1"/>
  <c r="E22" i="1" s="1"/>
  <c r="A2" i="1" l="1"/>
  <c r="D7" i="1" l="1"/>
  <c r="E7" i="1"/>
  <c r="B5" i="1"/>
  <c r="I5" i="1"/>
  <c r="J16" i="1" l="1"/>
  <c r="I7" i="1"/>
  <c r="D8" i="1" l="1"/>
  <c r="K901" i="1"/>
  <c r="E8" i="1" l="1"/>
  <c r="G5" i="25"/>
  <c r="E11" i="1" l="1"/>
  <c r="E21" i="1" l="1"/>
  <c r="Y11" i="24"/>
  <c r="Y12" i="24"/>
  <c r="Y13" i="24"/>
  <c r="Y14" i="24"/>
  <c r="Y15" i="24"/>
  <c r="Y18" i="24"/>
  <c r="Y19" i="24"/>
  <c r="Y20" i="24"/>
  <c r="Y21" i="24"/>
  <c r="Y22" i="24"/>
  <c r="Y24" i="24"/>
  <c r="Y25" i="24"/>
  <c r="Y26" i="24"/>
  <c r="Y27" i="24"/>
  <c r="Y28" i="24"/>
  <c r="Y30" i="24"/>
  <c r="Y31" i="24"/>
  <c r="V8" i="24"/>
  <c r="I6" i="1" l="1"/>
  <c r="E20" i="1" l="1"/>
  <c r="D22" i="1"/>
  <c r="AH1" i="1"/>
  <c r="B2" i="1" s="1"/>
  <c r="O34" i="1" l="1"/>
  <c r="AG901" i="1"/>
  <c r="AF901" i="1"/>
  <c r="AE901" i="1"/>
  <c r="AD901" i="1"/>
  <c r="AC901" i="1"/>
  <c r="AB901" i="1"/>
  <c r="AA901" i="1"/>
  <c r="Z901" i="1"/>
  <c r="Y901" i="1"/>
  <c r="X901" i="1"/>
  <c r="W901" i="1"/>
  <c r="V901" i="1"/>
  <c r="U901" i="1"/>
  <c r="T901" i="1"/>
  <c r="S901" i="1"/>
  <c r="R901" i="1"/>
  <c r="Q901" i="1"/>
  <c r="P901" i="1"/>
  <c r="O901" i="1"/>
  <c r="N901" i="1"/>
  <c r="M901" i="1"/>
  <c r="L901" i="1"/>
  <c r="J901" i="1"/>
  <c r="I901" i="1"/>
  <c r="H901" i="1"/>
  <c r="G901" i="1"/>
  <c r="F901" i="1"/>
  <c r="E901" i="1"/>
  <c r="D901" i="1"/>
  <c r="C901" i="1"/>
  <c r="B901" i="1"/>
  <c r="D5" i="28"/>
  <c r="I5" i="31"/>
  <c r="H5" i="31"/>
  <c r="G5" i="31"/>
  <c r="F5" i="31"/>
  <c r="E5" i="31"/>
  <c r="D5" i="31"/>
  <c r="K5" i="28"/>
  <c r="J5" i="28"/>
  <c r="I5" i="28"/>
  <c r="H5" i="28"/>
  <c r="G5" i="28"/>
  <c r="F5" i="28"/>
  <c r="E5" i="28"/>
  <c r="K5" i="27"/>
  <c r="J5" i="27"/>
  <c r="I5" i="27"/>
  <c r="H5" i="27"/>
  <c r="G5" i="27"/>
  <c r="F5" i="27"/>
  <c r="E5" i="27"/>
  <c r="D5" i="27"/>
  <c r="K5" i="26"/>
  <c r="J5" i="26"/>
  <c r="I5" i="26"/>
  <c r="H5" i="26"/>
  <c r="G5" i="26"/>
  <c r="F5" i="26"/>
  <c r="E5" i="26"/>
  <c r="D5" i="26"/>
  <c r="K5" i="25"/>
  <c r="J5" i="25"/>
  <c r="I5" i="25"/>
  <c r="H5" i="25"/>
  <c r="F5" i="25"/>
  <c r="E5" i="25"/>
  <c r="D5" i="25"/>
  <c r="I5" i="36"/>
  <c r="H5" i="36"/>
  <c r="G5" i="36"/>
  <c r="F5" i="36"/>
  <c r="E5" i="36"/>
  <c r="D5" i="36"/>
  <c r="I5" i="32"/>
  <c r="H5" i="32"/>
  <c r="G5" i="32"/>
  <c r="F5" i="32"/>
  <c r="E5" i="32"/>
  <c r="D5" i="32"/>
  <c r="K5" i="23"/>
  <c r="J5" i="23"/>
  <c r="I5" i="23"/>
  <c r="H5" i="23"/>
  <c r="G5" i="23"/>
  <c r="F5" i="23"/>
  <c r="E5" i="23"/>
  <c r="D5" i="23"/>
  <c r="G5" i="21"/>
  <c r="E5" i="21"/>
  <c r="D5" i="21"/>
  <c r="O5" i="30"/>
  <c r="N5" i="30"/>
  <c r="M5" i="30"/>
  <c r="L5" i="30"/>
  <c r="K5" i="30"/>
  <c r="J5" i="30"/>
  <c r="I5" i="30"/>
  <c r="H5" i="30"/>
  <c r="G5" i="30"/>
  <c r="F5" i="30"/>
  <c r="E5" i="30"/>
  <c r="D5" i="30"/>
  <c r="O5" i="29"/>
  <c r="N5" i="29"/>
  <c r="M5" i="29"/>
  <c r="L5" i="29"/>
  <c r="K5" i="29"/>
  <c r="J5" i="29"/>
  <c r="I5" i="29"/>
  <c r="H5" i="29"/>
  <c r="G5" i="29"/>
  <c r="F5" i="29"/>
  <c r="E5" i="29"/>
  <c r="D5" i="29"/>
  <c r="O5" i="2"/>
  <c r="N5" i="2"/>
  <c r="M5" i="2"/>
  <c r="L5" i="2"/>
  <c r="K5" i="2"/>
  <c r="J5" i="2"/>
  <c r="I5" i="2"/>
  <c r="H5" i="2"/>
  <c r="G5" i="2"/>
  <c r="F5" i="2"/>
  <c r="E5" i="2"/>
  <c r="D5" i="2"/>
  <c r="J7" i="1" l="1"/>
  <c r="E10" i="1" l="1"/>
  <c r="D10" i="1"/>
  <c r="B34" i="1" l="1"/>
  <c r="AG34" i="1" l="1"/>
  <c r="AF34" i="1"/>
  <c r="AE34" i="1"/>
  <c r="AD34" i="1"/>
  <c r="AC34" i="1"/>
  <c r="AB34" i="1"/>
  <c r="AA34" i="1"/>
  <c r="Z34" i="1"/>
  <c r="Y34" i="1"/>
  <c r="X34" i="1"/>
  <c r="W34" i="1"/>
  <c r="V34" i="1"/>
  <c r="U34" i="1"/>
  <c r="T34" i="1"/>
  <c r="S34" i="1"/>
  <c r="R34" i="1"/>
  <c r="Q34" i="1"/>
  <c r="P34" i="1"/>
  <c r="N34" i="1"/>
  <c r="M34" i="1"/>
  <c r="L34" i="1"/>
  <c r="K34" i="1"/>
  <c r="J34" i="1"/>
  <c r="I34" i="1"/>
  <c r="H34" i="1"/>
  <c r="G34" i="1"/>
  <c r="F34" i="1"/>
  <c r="E34" i="1"/>
  <c r="D34" i="1"/>
  <c r="C34" i="1"/>
  <c r="D14" i="1" l="1"/>
  <c r="E14" i="1"/>
  <c r="AI1" i="1"/>
  <c r="AJ1" i="1"/>
  <c r="W15" i="24" l="1"/>
  <c r="X15" i="24"/>
  <c r="Z15" i="24"/>
  <c r="W16" i="24"/>
  <c r="X16" i="24"/>
  <c r="Z16" i="24"/>
  <c r="W17" i="24"/>
  <c r="X17" i="24"/>
  <c r="Z17" i="24"/>
  <c r="W18" i="24"/>
  <c r="X18" i="24"/>
  <c r="Z18" i="24"/>
  <c r="W19" i="24"/>
  <c r="X19" i="24"/>
  <c r="Z19" i="24"/>
  <c r="W20" i="24"/>
  <c r="X20" i="24"/>
  <c r="Z20" i="24"/>
  <c r="W21" i="24"/>
  <c r="X21" i="24"/>
  <c r="Z21" i="24"/>
  <c r="W22" i="24"/>
  <c r="X22" i="24"/>
  <c r="Z22" i="24"/>
  <c r="W23" i="24"/>
  <c r="X23" i="24"/>
  <c r="Z23" i="24"/>
  <c r="W24" i="24"/>
  <c r="X24" i="24"/>
  <c r="Z24" i="24"/>
  <c r="W25" i="24"/>
  <c r="X25" i="24"/>
  <c r="Z25" i="24"/>
  <c r="W26" i="24"/>
  <c r="X26" i="24"/>
  <c r="Z26" i="24"/>
  <c r="W27" i="24"/>
  <c r="X27" i="24"/>
  <c r="Z27" i="24"/>
  <c r="W28" i="24"/>
  <c r="X28" i="24"/>
  <c r="Z28" i="24"/>
  <c r="W29" i="24"/>
  <c r="X29" i="24"/>
  <c r="Z29" i="24"/>
  <c r="W30" i="24"/>
  <c r="X30" i="24"/>
  <c r="Z30" i="24"/>
  <c r="W31" i="24"/>
  <c r="X31" i="24"/>
  <c r="Z31" i="24"/>
  <c r="W32" i="24"/>
  <c r="X32" i="24"/>
  <c r="Z32" i="24"/>
  <c r="W33" i="24"/>
  <c r="X33" i="24"/>
  <c r="Z33" i="24"/>
  <c r="V16" i="24"/>
  <c r="V17" i="24"/>
  <c r="V18" i="24"/>
  <c r="V19" i="24"/>
  <c r="V20" i="24"/>
  <c r="V21" i="24"/>
  <c r="V22" i="24"/>
  <c r="V23" i="24"/>
  <c r="V24" i="24"/>
  <c r="V25" i="24"/>
  <c r="V26" i="24"/>
  <c r="V27" i="24"/>
  <c r="V28" i="24"/>
  <c r="V29" i="24"/>
  <c r="V30" i="24"/>
  <c r="V31" i="24"/>
  <c r="V32" i="24"/>
  <c r="V33" i="24"/>
  <c r="V11" i="24"/>
  <c r="W11" i="24"/>
  <c r="Z11" i="24"/>
  <c r="AA11" i="24"/>
  <c r="V12" i="24"/>
  <c r="W12" i="24"/>
  <c r="X12" i="24"/>
  <c r="Z12" i="24"/>
  <c r="AA12" i="24"/>
  <c r="V13" i="24"/>
  <c r="W13" i="24"/>
  <c r="X13" i="24"/>
  <c r="Z13" i="24"/>
  <c r="AA13" i="24"/>
  <c r="V14" i="24"/>
  <c r="W14" i="24"/>
  <c r="X14" i="24"/>
  <c r="Z14" i="24"/>
  <c r="AA14" i="24"/>
  <c r="V15" i="24"/>
  <c r="AA15" i="24"/>
  <c r="AA16" i="24"/>
  <c r="AA17" i="24"/>
  <c r="AA18" i="24"/>
  <c r="AA19" i="24"/>
  <c r="AA20" i="24"/>
  <c r="AA21" i="24"/>
  <c r="AA22" i="24"/>
  <c r="AA23" i="24"/>
  <c r="AA24" i="24"/>
  <c r="AA25" i="24"/>
  <c r="AA26" i="24"/>
  <c r="AA27" i="24"/>
  <c r="AA28" i="24"/>
  <c r="AA29" i="24"/>
  <c r="AA30" i="24"/>
  <c r="AA31" i="24"/>
  <c r="AA32" i="24"/>
  <c r="AA33" i="24"/>
  <c r="E12" i="1" l="1"/>
  <c r="D12" i="1"/>
  <c r="AE66" i="35" l="1"/>
  <c r="AC66" i="35"/>
  <c r="AA66" i="35"/>
  <c r="Y66" i="35"/>
  <c r="W66" i="35"/>
  <c r="U66" i="35"/>
  <c r="S66" i="35"/>
  <c r="Q66" i="35"/>
  <c r="O66" i="35"/>
  <c r="M66" i="35"/>
  <c r="K66" i="35"/>
  <c r="I66" i="35"/>
  <c r="AE65" i="35"/>
  <c r="AC65" i="35"/>
  <c r="AA65" i="35"/>
  <c r="Y65" i="35"/>
  <c r="W65" i="35"/>
  <c r="U65" i="35"/>
  <c r="S65" i="35"/>
  <c r="Q65" i="35"/>
  <c r="O65" i="35"/>
  <c r="M65" i="35"/>
  <c r="K65" i="35"/>
  <c r="I65" i="35"/>
  <c r="AE64" i="35"/>
  <c r="AC64" i="35"/>
  <c r="AA64" i="35"/>
  <c r="Y64" i="35"/>
  <c r="W64" i="35"/>
  <c r="U64" i="35"/>
  <c r="S64" i="35"/>
  <c r="Q64" i="35"/>
  <c r="O64" i="35"/>
  <c r="M64" i="35"/>
  <c r="K64" i="35"/>
  <c r="I64" i="35"/>
  <c r="AE63" i="35"/>
  <c r="AC63" i="35"/>
  <c r="AA63" i="35"/>
  <c r="Y63" i="35"/>
  <c r="W63" i="35"/>
  <c r="U63" i="35"/>
  <c r="S63" i="35"/>
  <c r="Q63" i="35"/>
  <c r="O63" i="35"/>
  <c r="M63" i="35"/>
  <c r="K63" i="35"/>
  <c r="I63" i="35"/>
  <c r="AE62" i="35"/>
  <c r="AC62" i="35"/>
  <c r="AA62" i="35"/>
  <c r="Y62" i="35"/>
  <c r="W62" i="35"/>
  <c r="U62" i="35"/>
  <c r="S62" i="35"/>
  <c r="Q62" i="35"/>
  <c r="O62" i="35"/>
  <c r="M62" i="35"/>
  <c r="K62" i="35"/>
  <c r="I62" i="35"/>
  <c r="AE61" i="35"/>
  <c r="AC61" i="35"/>
  <c r="AA61" i="35"/>
  <c r="Y61" i="35"/>
  <c r="W61" i="35"/>
  <c r="U61" i="35"/>
  <c r="S61" i="35"/>
  <c r="Q61" i="35"/>
  <c r="O61" i="35"/>
  <c r="M61" i="35"/>
  <c r="K61" i="35"/>
  <c r="I61" i="35"/>
  <c r="AE60" i="35"/>
  <c r="AC60" i="35"/>
  <c r="AA60" i="35"/>
  <c r="Y60" i="35"/>
  <c r="W60" i="35"/>
  <c r="U60" i="35"/>
  <c r="S60" i="35"/>
  <c r="Q60" i="35"/>
  <c r="O60" i="35"/>
  <c r="M60" i="35"/>
  <c r="K60" i="35"/>
  <c r="I60" i="35"/>
  <c r="AE59" i="35"/>
  <c r="AC59" i="35"/>
  <c r="AA59" i="35"/>
  <c r="Y59" i="35"/>
  <c r="W59" i="35"/>
  <c r="U59" i="35"/>
  <c r="S59" i="35"/>
  <c r="Q59" i="35"/>
  <c r="O59" i="35"/>
  <c r="M59" i="35"/>
  <c r="K59" i="35"/>
  <c r="I59" i="35"/>
  <c r="AE58" i="35"/>
  <c r="AC58" i="35"/>
  <c r="AA58" i="35"/>
  <c r="Y58" i="35"/>
  <c r="W58" i="35"/>
  <c r="U58" i="35"/>
  <c r="S58" i="35"/>
  <c r="Q58" i="35"/>
  <c r="O58" i="35"/>
  <c r="M58" i="35"/>
  <c r="K58" i="35"/>
  <c r="I58" i="35"/>
  <c r="AE57" i="35"/>
  <c r="AC57" i="35"/>
  <c r="AA57" i="35"/>
  <c r="Y57" i="35"/>
  <c r="W57" i="35"/>
  <c r="U57" i="35"/>
  <c r="S57" i="35"/>
  <c r="Q57" i="35"/>
  <c r="O57" i="35"/>
  <c r="M57" i="35"/>
  <c r="K57" i="35"/>
  <c r="I57" i="35"/>
  <c r="AE56" i="35"/>
  <c r="AC56" i="35"/>
  <c r="AA56" i="35"/>
  <c r="Y56" i="35"/>
  <c r="W56" i="35"/>
  <c r="U56" i="35"/>
  <c r="S56" i="35"/>
  <c r="Q56" i="35"/>
  <c r="O56" i="35"/>
  <c r="M56" i="35"/>
  <c r="K56" i="35"/>
  <c r="I56" i="35"/>
  <c r="AE55" i="35"/>
  <c r="AC55" i="35"/>
  <c r="AA55" i="35"/>
  <c r="Y55" i="35"/>
  <c r="W55" i="35"/>
  <c r="U55" i="35"/>
  <c r="S55" i="35"/>
  <c r="Q55" i="35"/>
  <c r="O55" i="35"/>
  <c r="M55" i="35"/>
  <c r="K55" i="35"/>
  <c r="I55" i="35"/>
  <c r="AE54" i="35"/>
  <c r="AC54" i="35"/>
  <c r="AA54" i="35"/>
  <c r="Y54" i="35"/>
  <c r="W54" i="35"/>
  <c r="U54" i="35"/>
  <c r="S54" i="35"/>
  <c r="Q54" i="35"/>
  <c r="O54" i="35"/>
  <c r="M54" i="35"/>
  <c r="K54" i="35"/>
  <c r="I54" i="35"/>
  <c r="AE53" i="35"/>
  <c r="AC53" i="35"/>
  <c r="AA53" i="35"/>
  <c r="Y53" i="35"/>
  <c r="W53" i="35"/>
  <c r="U53" i="35"/>
  <c r="S53" i="35"/>
  <c r="Q53" i="35"/>
  <c r="O53" i="35"/>
  <c r="M53" i="35"/>
  <c r="K53" i="35"/>
  <c r="I53" i="35"/>
  <c r="AE52" i="35"/>
  <c r="AC52" i="35"/>
  <c r="AA52" i="35"/>
  <c r="Y52" i="35"/>
  <c r="W52" i="35"/>
  <c r="U52" i="35"/>
  <c r="S52" i="35"/>
  <c r="Q52" i="35"/>
  <c r="O52" i="35"/>
  <c r="M52" i="35"/>
  <c r="K52" i="35"/>
  <c r="I52" i="35"/>
  <c r="AE51" i="35"/>
  <c r="AC51" i="35"/>
  <c r="AA51" i="35"/>
  <c r="Y51" i="35"/>
  <c r="W51" i="35"/>
  <c r="U51" i="35"/>
  <c r="S51" i="35"/>
  <c r="Q51" i="35"/>
  <c r="O51" i="35"/>
  <c r="M51" i="35"/>
  <c r="K51" i="35"/>
  <c r="I51" i="35"/>
  <c r="AE50" i="35"/>
  <c r="AC50" i="35"/>
  <c r="AA50" i="35"/>
  <c r="Y50" i="35"/>
  <c r="W50" i="35"/>
  <c r="U50" i="35"/>
  <c r="S50" i="35"/>
  <c r="Q50" i="35"/>
  <c r="O50" i="35"/>
  <c r="M50" i="35"/>
  <c r="K50" i="35"/>
  <c r="I50" i="35"/>
  <c r="AE49" i="35"/>
  <c r="AC49" i="35"/>
  <c r="AA49" i="35"/>
  <c r="Y49" i="35"/>
  <c r="W49" i="35"/>
  <c r="U49" i="35"/>
  <c r="S49" i="35"/>
  <c r="Q49" i="35"/>
  <c r="O49" i="35"/>
  <c r="M49" i="35"/>
  <c r="K49" i="35"/>
  <c r="I49" i="35"/>
  <c r="AE48" i="35"/>
  <c r="AC48" i="35"/>
  <c r="AA48" i="35"/>
  <c r="Y48" i="35"/>
  <c r="W48" i="35"/>
  <c r="U48" i="35"/>
  <c r="S48" i="35"/>
  <c r="Q48" i="35"/>
  <c r="O48" i="35"/>
  <c r="M48" i="35"/>
  <c r="K48" i="35"/>
  <c r="I48" i="35"/>
  <c r="AE47" i="35"/>
  <c r="AC47" i="35"/>
  <c r="AA47" i="35"/>
  <c r="Y47" i="35"/>
  <c r="W47" i="35"/>
  <c r="U47" i="35"/>
  <c r="S47" i="35"/>
  <c r="Q47" i="35"/>
  <c r="O47" i="35"/>
  <c r="M47" i="35"/>
  <c r="K47" i="35"/>
  <c r="I47" i="35"/>
  <c r="AE46" i="35"/>
  <c r="AC46" i="35"/>
  <c r="AA46" i="35"/>
  <c r="Y46" i="35"/>
  <c r="W46" i="35"/>
  <c r="U46" i="35"/>
  <c r="S46" i="35"/>
  <c r="Q46" i="35"/>
  <c r="O46" i="35"/>
  <c r="M46" i="35"/>
  <c r="K46" i="35"/>
  <c r="I46" i="35"/>
  <c r="AE45" i="35"/>
  <c r="AC45" i="35"/>
  <c r="AA45" i="35"/>
  <c r="Y45" i="35"/>
  <c r="W45" i="35"/>
  <c r="U45" i="35"/>
  <c r="S45" i="35"/>
  <c r="Q45" i="35"/>
  <c r="O45" i="35"/>
  <c r="M45" i="35"/>
  <c r="K45" i="35"/>
  <c r="I45" i="35"/>
  <c r="AE44" i="35"/>
  <c r="AC44" i="35"/>
  <c r="AA44" i="35"/>
  <c r="Y44" i="35"/>
  <c r="W44" i="35"/>
  <c r="U44" i="35"/>
  <c r="S44" i="35"/>
  <c r="Q44" i="35"/>
  <c r="O44" i="35"/>
  <c r="M44" i="35"/>
  <c r="K44" i="35"/>
  <c r="I44" i="35"/>
  <c r="AE43" i="35"/>
  <c r="AC43" i="35"/>
  <c r="AA43" i="35"/>
  <c r="Y43" i="35"/>
  <c r="W43" i="35"/>
  <c r="U43" i="35"/>
  <c r="S43" i="35"/>
  <c r="Q43" i="35"/>
  <c r="O43" i="35"/>
  <c r="M43" i="35"/>
  <c r="K43" i="35"/>
  <c r="I43" i="35"/>
  <c r="Z8" i="24" l="1"/>
  <c r="Y8" i="24"/>
  <c r="X8" i="24"/>
  <c r="W8" i="24"/>
  <c r="E16" i="1" l="1"/>
  <c r="D16" i="1"/>
  <c r="D21" i="1" l="1"/>
  <c r="D20" i="1"/>
  <c r="D19" i="1"/>
  <c r="D18" i="1"/>
  <c r="E17" i="1"/>
  <c r="D17" i="1"/>
  <c r="E15" i="1"/>
  <c r="D15" i="1"/>
  <c r="E13" i="1"/>
  <c r="D13" i="1"/>
  <c r="D11" i="1"/>
  <c r="D9" i="1" l="1"/>
  <c r="E9" i="1"/>
  <c r="J10" i="1" l="1"/>
  <c r="I10" i="1"/>
  <c r="J17" i="1"/>
  <c r="I17" i="1"/>
  <c r="I18" i="1"/>
  <c r="J18" i="1"/>
  <c r="I19" i="1"/>
  <c r="J19" i="1"/>
  <c r="I20" i="1"/>
  <c r="J20" i="1"/>
  <c r="I21" i="1"/>
  <c r="J21" i="1"/>
  <c r="I22" i="1"/>
  <c r="J14" i="1"/>
  <c r="J22" i="1"/>
  <c r="I14" i="1"/>
  <c r="I15" i="1"/>
  <c r="I16" i="1"/>
  <c r="J15" i="1"/>
  <c r="I12" i="1"/>
  <c r="J12" i="1"/>
  <c r="J11" i="1"/>
  <c r="I8" i="1" l="1"/>
  <c r="J13" i="1"/>
  <c r="I11" i="1"/>
  <c r="J8" i="1"/>
  <c r="J9" i="1"/>
  <c r="I13" i="1"/>
  <c r="I9" i="1"/>
  <c r="I10" i="32"/>
</calcChain>
</file>

<file path=xl/sharedStrings.xml><?xml version="1.0" encoding="utf-8"?>
<sst xmlns="http://schemas.openxmlformats.org/spreadsheetml/2006/main" count="1431" uniqueCount="227">
  <si>
    <t>Ret</t>
  </si>
  <si>
    <t>Straffesager</t>
  </si>
  <si>
    <t>Civile sager</t>
  </si>
  <si>
    <t>Fogedsager</t>
  </si>
  <si>
    <t>Skiftesager</t>
  </si>
  <si>
    <t>Retten i Hjørring</t>
  </si>
  <si>
    <t>Retten i Aalborg</t>
  </si>
  <si>
    <t>Retten i Randers</t>
  </si>
  <si>
    <t>Retten i Århus</t>
  </si>
  <si>
    <t>Retten i Viborg</t>
  </si>
  <si>
    <t>Retten i Holstebro</t>
  </si>
  <si>
    <t>Retten i Herning</t>
  </si>
  <si>
    <t>Retten i Horsens</t>
  </si>
  <si>
    <t>Retten i Kolding</t>
  </si>
  <si>
    <t>Retten i Esbjerg</t>
  </si>
  <si>
    <t>Retten i Sønderborg</t>
  </si>
  <si>
    <t>Retten i Odense</t>
  </si>
  <si>
    <t>Retten i Svendborg</t>
  </si>
  <si>
    <t>Retten i Nykøbing F.</t>
  </si>
  <si>
    <t>Retten i Næstved</t>
  </si>
  <si>
    <t>Retten i Holbæk</t>
  </si>
  <si>
    <t>Retten i Roskilde</t>
  </si>
  <si>
    <t>Retten i Hillerød</t>
  </si>
  <si>
    <t>Retten i Helsingør</t>
  </si>
  <si>
    <t>Retten i Lyngby</t>
  </si>
  <si>
    <t>Retten i Glostrup</t>
  </si>
  <si>
    <t>Retten på Frederiksberg</t>
  </si>
  <si>
    <t>Københavns Byret</t>
  </si>
  <si>
    <t>Retten på Bornholm</t>
  </si>
  <si>
    <t>EID</t>
  </si>
  <si>
    <t>Samlet byretterne</t>
  </si>
  <si>
    <t>Samlet</t>
  </si>
  <si>
    <t>&lt;3 MDR.</t>
  </si>
  <si>
    <t>&lt;2 MDR.</t>
  </si>
  <si>
    <t>5. BEDSTE RET</t>
  </si>
  <si>
    <t>Nævningesager</t>
  </si>
  <si>
    <t>Domsmandssager</t>
  </si>
  <si>
    <t>Sager uden domsmænd</t>
  </si>
  <si>
    <t>Tilståelsessager</t>
  </si>
  <si>
    <t>Hovedforhandlede småsager</t>
  </si>
  <si>
    <t>Særlige fogedsager</t>
  </si>
  <si>
    <t>Betalingspåkrav</t>
  </si>
  <si>
    <t>Tvangsauktioner</t>
  </si>
  <si>
    <t>Boudlæg</t>
  </si>
  <si>
    <t>Uskiftet bo</t>
  </si>
  <si>
    <t>Privat skifte</t>
  </si>
  <si>
    <t>Forenklet privat skifte</t>
  </si>
  <si>
    <t>Personaleomsætning (%)</t>
  </si>
  <si>
    <t>I ALT</t>
  </si>
  <si>
    <t xml:space="preserve"> - indeks -</t>
  </si>
  <si>
    <t xml:space="preserve"> - absolutte tal -</t>
  </si>
  <si>
    <t>Jurister</t>
  </si>
  <si>
    <t>Kontor</t>
  </si>
  <si>
    <t>Elev</t>
  </si>
  <si>
    <t>Fleks</t>
  </si>
  <si>
    <t>Øvrige</t>
  </si>
  <si>
    <t>Straf</t>
  </si>
  <si>
    <t>Civil</t>
  </si>
  <si>
    <t>Årsværk</t>
  </si>
  <si>
    <t>%</t>
  </si>
  <si>
    <t>Foged</t>
  </si>
  <si>
    <t>Skifte</t>
  </si>
  <si>
    <t>Notarial</t>
  </si>
  <si>
    <t>Samlet produktivitet, retten (indeks)</t>
  </si>
  <si>
    <t>Samlet produktivitet, jurister (indeks)</t>
  </si>
  <si>
    <t>Samlet produktivitet, kontorfunktionærer (indeks)</t>
  </si>
  <si>
    <t>Målopfyldelse, voldssager 37-dages frist (procent)</t>
  </si>
  <si>
    <t>Personaleomsætningsprocent (procent)</t>
  </si>
  <si>
    <t>Samlet årsværksforbrug, retten (årsværk)</t>
  </si>
  <si>
    <t>Samlet årsværksforbrug, jurister (årsværk)</t>
  </si>
  <si>
    <t>Samlet årsværksforbrug, kontorfunktionærer (årsværk)</t>
  </si>
  <si>
    <t>Samlet lønsumsforbrug (mio. kr.)</t>
  </si>
  <si>
    <t>Produktivitet, samlet for retten</t>
  </si>
  <si>
    <t>Produktivitet, jurister</t>
  </si>
  <si>
    <t>Produktivitet, kontor</t>
  </si>
  <si>
    <t>Årsværk, ledelse og administration</t>
  </si>
  <si>
    <t>Aktivitet ved retten</t>
  </si>
  <si>
    <t>Målopfyldelse, straffesager</t>
  </si>
  <si>
    <t>Målopfyldelse, civile sager</t>
  </si>
  <si>
    <t>Målopfyldelse, fogedsager</t>
  </si>
  <si>
    <t>Gnst. Sagsbehandlingstid, straffesager</t>
  </si>
  <si>
    <t>Gnst. Sagsbehandlingstid, civile sager</t>
  </si>
  <si>
    <t>Gnst. Sagsbehandlingstid, fogedsager</t>
  </si>
  <si>
    <t>Gnst. Sagsbehandlingstid, skiftesager</t>
  </si>
  <si>
    <t>HR-nøgletal</t>
  </si>
  <si>
    <t>Årsværksforbrug, personalekategorier</t>
  </si>
  <si>
    <t>Årsværksforbrug, sagsområder</t>
  </si>
  <si>
    <t>Noter:</t>
  </si>
  <si>
    <t>Gnst. sagsbehandlingstid, domsmandssager (dage)</t>
  </si>
  <si>
    <t>Gnst. sagsbehandlingstid, almindelig fogedsag (dage)</t>
  </si>
  <si>
    <t>Gnst. sygefravær pr. medarbejder (dage pr. år)</t>
  </si>
  <si>
    <t>Samlet produktivitet, retten</t>
  </si>
  <si>
    <t>Samlet produktivitet, jurister</t>
  </si>
  <si>
    <t>Samlet produktivitet, kontor</t>
  </si>
  <si>
    <t>ÅRVK ledelse og adm.</t>
  </si>
  <si>
    <t>Sagstider domsmandssager</t>
  </si>
  <si>
    <t>Sagstider hfh. alm. Civil</t>
  </si>
  <si>
    <t>Sagstid alm. fogedsag</t>
  </si>
  <si>
    <t>Målopfyldelse vold</t>
  </si>
  <si>
    <t>Målopfyldelse voldtægt</t>
  </si>
  <si>
    <t>Sygefravær</t>
  </si>
  <si>
    <t>Personaleomsætning</t>
  </si>
  <si>
    <t>Årsværk retten</t>
  </si>
  <si>
    <t>Årsværk jurist</t>
  </si>
  <si>
    <t>Årsværk kontor</t>
  </si>
  <si>
    <t>Samlet lønsum</t>
  </si>
  <si>
    <t>Retssager</t>
  </si>
  <si>
    <r>
      <t xml:space="preserve">PRODUKTIVITETSINDEKS </t>
    </r>
    <r>
      <rPr>
        <b/>
        <u/>
        <sz val="12"/>
        <color theme="0"/>
        <rFont val="Calibri"/>
        <family val="2"/>
        <scheme val="minor"/>
      </rPr>
      <t>JURISTER</t>
    </r>
  </si>
  <si>
    <r>
      <t xml:space="preserve">PRODUKTIVITETSINDEKS </t>
    </r>
    <r>
      <rPr>
        <b/>
        <u/>
        <sz val="12"/>
        <color theme="0"/>
        <rFont val="Calibri"/>
        <family val="2"/>
        <scheme val="minor"/>
      </rPr>
      <t>SAMLET FOR RETTEN</t>
    </r>
  </si>
  <si>
    <t>%-del til generel ledelse og administration</t>
  </si>
  <si>
    <r>
      <t xml:space="preserve">PRODUKTIVITETSINDEKS </t>
    </r>
    <r>
      <rPr>
        <b/>
        <u/>
        <sz val="12"/>
        <color theme="0"/>
        <rFont val="Calibri"/>
        <family val="2"/>
        <scheme val="minor"/>
      </rPr>
      <t>KONTORPERSONALE</t>
    </r>
  </si>
  <si>
    <t>Notarialforretninger</t>
  </si>
  <si>
    <t>SAMLET BYRETTERNE</t>
  </si>
  <si>
    <t>Voldssager</t>
  </si>
  <si>
    <t>Voldtægtssager</t>
  </si>
  <si>
    <t>Hovedforhandlede almindelige sager</t>
  </si>
  <si>
    <t>Alm. fogedsager</t>
  </si>
  <si>
    <r>
      <t xml:space="preserve">UDVALGTE </t>
    </r>
    <r>
      <rPr>
        <b/>
        <sz val="12"/>
        <color theme="0"/>
        <rFont val="Calibri"/>
        <family val="2"/>
        <scheme val="minor"/>
      </rPr>
      <t>HR-NØGLETAL</t>
    </r>
  </si>
  <si>
    <t>Jur</t>
  </si>
  <si>
    <t>Kon</t>
  </si>
  <si>
    <t>Øvr.</t>
  </si>
  <si>
    <t>Gnst. antal sygedage pr. ansat</t>
  </si>
  <si>
    <t>Årsværk til generel ledelse og administration</t>
  </si>
  <si>
    <t>MÅL (procent)</t>
  </si>
  <si>
    <t xml:space="preserve"> -</t>
  </si>
  <si>
    <t>2) Ansatte under socialt kapitel (fleksjobbere mv.) uden tidsfordeling indgår ikke i denne opgørelse.</t>
  </si>
  <si>
    <t>1) Procenten er beregnet i forhold til det samlede årsværksforbrug ved retten inkl. generel ledelse og administration, hvorfor der ikke kan summes op til 100 % for den enkelte ret.</t>
  </si>
  <si>
    <t>1) I opgørelsen er årsværksforbrug under kategorierne "ledelse og administration", "hjælpefunktioner" og "transporttid" henført under generel ledelse og administration mv.</t>
  </si>
  <si>
    <t>1) Det opgjorte årsværksforbrug er inkl. de korrektioner, der foretages som led i produktivitetsberegningen, hvorfor det ikke kan stemmes af i forhold til eksempelvis prognoseværktøjet SOL.</t>
  </si>
  <si>
    <t>3) Det opgjorte årsværksforbrug er inkl. de korrektioner, der foretages som led i produktivitetsberegningen.</t>
  </si>
  <si>
    <t>Evt. sammenligning</t>
  </si>
  <si>
    <r>
      <rPr>
        <b/>
        <sz val="10"/>
        <color theme="1"/>
        <rFont val="Calibri"/>
        <family val="2"/>
        <scheme val="minor"/>
      </rPr>
      <t xml:space="preserve">         </t>
    </r>
    <r>
      <rPr>
        <b/>
        <u/>
        <sz val="10"/>
        <color theme="1"/>
        <rFont val="Calibri"/>
        <family val="2"/>
        <scheme val="minor"/>
      </rPr>
      <t>Datatabeller</t>
    </r>
  </si>
  <si>
    <t>KLIK FOR AT AKTIVERE SAMMENLIGNING:</t>
  </si>
  <si>
    <t xml:space="preserve">              KLIK PÅ PILENE FOR AT HOPPE TIL DATA:</t>
  </si>
  <si>
    <t>Målopfyldelse, voldtægtssager 37-dages frist (procent)</t>
  </si>
  <si>
    <t>2) Årsværksandel til generel ledelse og administration er samlet for retten og inkluderer alle personalegrupper.</t>
  </si>
  <si>
    <t>3) Den gennemsnitlige sagsbehandlingstid for en hovedforhandlet almindelig civil sag inkluderer sagstypen almindelige sager. Boligretssager og småsager indgår ikke.</t>
  </si>
  <si>
    <t>4) Ansatte under socialt kapitel indgår ikke i beregningen af det gennemsnitlige sygefravær pr. medarbejder (årsværk).</t>
  </si>
  <si>
    <t>5) Lønsumsforbruget inkluderer egentlig løn, over- og merarbejde, stævningsmænd, refusioner og pensionsbidrag.</t>
  </si>
  <si>
    <t xml:space="preserve"> - ekskl. fleks og elever</t>
  </si>
  <si>
    <t>Gnst. sagsbehandlingstid, hovedforhandlet alm. civil sag (dage)</t>
  </si>
  <si>
    <t>Øvrige Fogedsager</t>
  </si>
  <si>
    <t>Tvangsauktionssager</t>
  </si>
  <si>
    <t>Insolvensskiftesager</t>
  </si>
  <si>
    <t>Dødsboskiftesager</t>
  </si>
  <si>
    <t>Nævninge- og domsmandssager (hfh.)</t>
  </si>
  <si>
    <t>Hfh. almindelige sager og boligsager</t>
  </si>
  <si>
    <t>Hfh. småsager</t>
  </si>
  <si>
    <t>&lt;9 MDR.</t>
  </si>
  <si>
    <t>Alm. fogedsager og betalingspåkrav</t>
  </si>
  <si>
    <t>Udlevering af bo</t>
  </si>
  <si>
    <t>Tvangsopløsningssager (eksklusive likvidation)</t>
  </si>
  <si>
    <t>Målopfyldelse, skiftesager</t>
  </si>
  <si>
    <t>Gnst. sagsbehandlingstid, boudlæg (dage)</t>
  </si>
  <si>
    <t>Sagstider boudlæg</t>
  </si>
  <si>
    <t>80 pct.</t>
  </si>
  <si>
    <t>75 pct.</t>
  </si>
  <si>
    <t>-</t>
  </si>
  <si>
    <t>ÅRVK ledelse og adm. (andel)</t>
  </si>
  <si>
    <t>Årsværksandel til generel ledelse og administration (pct.)</t>
  </si>
  <si>
    <t>3) Ved beregningen af den samlede produktivitet, samlet for retten, anvendes rettens samlede vægtede årsværksforbrug - dvs. også årsværksforbruget til generel ledelse og administration mv. Ved beregning af produktiviteten på de enkelte sagsområder er årsværkforbruget til generel ledelse og administration mv. nøgletalsfordelt, således at forskelle i andele i årsværksforbrug til generel ledelse og administration mv. ikke vanskeliggør en sammenligning af de enkelte retter.</t>
  </si>
  <si>
    <t>3) Ved beregningen af den samlede produktivitet for juristerne anvendes det samlede årsværksforbrug for gruppen - dvs. også årsværksforbruget til generel ledelse og administration mv. Ved beregning af produktiviteten på de enkelte sagsområder er kun medtaget det direkte årsværksforbrug - dvs. der er ikke foretaget en nøgletalsfordeling af årsværkforbruget til generel ledelse og administration mv.</t>
  </si>
  <si>
    <t>3) Ved beregningen af den samlede produktivitet for kontorpersonale anvendes det samlede årsværksforbrug for gruppen - dvs. også årsværksforbruget til generel ledelse og administration mv. Ved beregning af produktiviteten på de enkelte sagsområder er kun medtaget det direkte årsværksforbrug - dvs. der er ikke foretaget en nøgletalsfordeling af årsværkforbruget til generel ledelse og administration mv.</t>
  </si>
  <si>
    <r>
      <rPr>
        <b/>
        <sz val="8"/>
        <color theme="1"/>
        <rFont val="Calibri"/>
        <family val="2"/>
        <scheme val="minor"/>
      </rPr>
      <t>1)</t>
    </r>
    <r>
      <rPr>
        <sz val="8"/>
        <color theme="1"/>
        <rFont val="Calibri"/>
        <family val="2"/>
        <scheme val="minor"/>
      </rPr>
      <t xml:space="preserve"> Vægtningen på tværs af sagstyper betyder, at antallet af vægtede sager inden for de enkelte sagområder </t>
    </r>
    <r>
      <rPr>
        <i/>
        <sz val="8"/>
        <color theme="1"/>
        <rFont val="Calibri"/>
        <family val="2"/>
        <scheme val="minor"/>
      </rPr>
      <t>ikke</t>
    </r>
    <r>
      <rPr>
        <sz val="8"/>
        <color theme="1"/>
        <rFont val="Calibri"/>
        <family val="2"/>
        <scheme val="minor"/>
      </rPr>
      <t xml:space="preserve"> summer op til det samlede antal vægtede sager.</t>
    </r>
  </si>
  <si>
    <t>Hovedforhandlede boligretssager</t>
  </si>
  <si>
    <r>
      <t xml:space="preserve">ÅRSVÆRKSFORBRUG ANVENDT TIL </t>
    </r>
    <r>
      <rPr>
        <b/>
        <u/>
        <sz val="12"/>
        <color theme="0"/>
        <rFont val="Calibri"/>
        <family val="2"/>
        <scheme val="minor"/>
      </rPr>
      <t>GENEREL LEDELSE OG ADMINISTRATION MV.</t>
    </r>
  </si>
  <si>
    <r>
      <t xml:space="preserve">AKTIVITET VED RETTEN MÅLT SOM </t>
    </r>
    <r>
      <rPr>
        <b/>
        <u/>
        <sz val="12"/>
        <color theme="0"/>
        <rFont val="Calibri"/>
        <family val="2"/>
        <scheme val="minor"/>
      </rPr>
      <t>VÆGTEDE AFSLUTTEDE SAGER</t>
    </r>
  </si>
  <si>
    <t>70 pct.</t>
  </si>
  <si>
    <t>Våbensager</t>
  </si>
  <si>
    <r>
      <t xml:space="preserve">MÅLOPFYLDELSE </t>
    </r>
    <r>
      <rPr>
        <b/>
        <u/>
        <sz val="12"/>
        <color theme="0"/>
        <rFont val="Calibri"/>
        <family val="2"/>
        <scheme val="minor"/>
      </rPr>
      <t>SKIFTESAGER (PROCENT)</t>
    </r>
  </si>
  <si>
    <r>
      <t xml:space="preserve">MÅLOPFYLDELSE </t>
    </r>
    <r>
      <rPr>
        <b/>
        <u/>
        <sz val="12"/>
        <color theme="0"/>
        <rFont val="Calibri"/>
        <family val="2"/>
        <scheme val="minor"/>
      </rPr>
      <t>FOGEDSAGER (PROCENT)</t>
    </r>
  </si>
  <si>
    <r>
      <t xml:space="preserve">GENNEMSNITLIG SAGSBEHANDLINGSTID </t>
    </r>
    <r>
      <rPr>
        <b/>
        <u/>
        <sz val="12"/>
        <color theme="0"/>
        <rFont val="Calibri"/>
        <family val="2"/>
        <scheme val="minor"/>
      </rPr>
      <t>STRAFFESAGER (DAGE)</t>
    </r>
  </si>
  <si>
    <r>
      <t xml:space="preserve">GENNEMSNITLIG SAGSBEHANDLINGSTID </t>
    </r>
    <r>
      <rPr>
        <b/>
        <u/>
        <sz val="12"/>
        <color theme="0"/>
        <rFont val="Calibri"/>
        <family val="2"/>
        <scheme val="minor"/>
      </rPr>
      <t>CIVILE SAGER (DAGE)</t>
    </r>
  </si>
  <si>
    <r>
      <t xml:space="preserve">GENNEMSNITLIG SAGSBEHANDLINGSTID </t>
    </r>
    <r>
      <rPr>
        <b/>
        <u/>
        <sz val="12"/>
        <color theme="0"/>
        <rFont val="Calibri"/>
        <family val="2"/>
        <scheme val="minor"/>
      </rPr>
      <t>FOGEDSAGER (DAGE)</t>
    </r>
  </si>
  <si>
    <r>
      <t xml:space="preserve">GENNEMSNITLIG SAGSBEHANDLINGSTID </t>
    </r>
    <r>
      <rPr>
        <b/>
        <u/>
        <sz val="12"/>
        <color theme="0"/>
        <rFont val="Calibri"/>
        <family val="2"/>
        <scheme val="minor"/>
      </rPr>
      <t>SKIFTESAGER (DAGE)</t>
    </r>
  </si>
  <si>
    <t>2) "Retssager" svarer til den samlede produktivitet for straffesager og civile sager,  "Fogedsager" til den samlede produktivitet for øvrige fogedsager og tvangsauktioner,  "Skiftesager" til den samlede produktivitet for insolvensskifter og dødsboskifter.</t>
  </si>
  <si>
    <r>
      <t xml:space="preserve">MÅLOPFYLDELSE </t>
    </r>
    <r>
      <rPr>
        <b/>
        <u/>
        <sz val="12"/>
        <color theme="0"/>
        <rFont val="Calibri"/>
        <family val="2"/>
        <scheme val="minor"/>
      </rPr>
      <t>VVV-SAGER (PROCENT)</t>
    </r>
  </si>
  <si>
    <t>Samlet VVV-sager</t>
  </si>
  <si>
    <t>Sager uden domsmænd - bødesager</t>
  </si>
  <si>
    <t>Sager uden domsmænd - øvrige</t>
  </si>
  <si>
    <t>Rettens andel af fristoverskridelser</t>
  </si>
  <si>
    <t>&lt; 20 pct.</t>
  </si>
  <si>
    <t>&lt;37 dage</t>
  </si>
  <si>
    <t>Fast-track sager om ungdomskriminalitet</t>
  </si>
  <si>
    <t>Alle alm. sager, boligsager og småsager</t>
  </si>
  <si>
    <t>Familieret - §6- og 7-sager</t>
  </si>
  <si>
    <t>Familieret - prøvelsessager efter forenklet proces</t>
  </si>
  <si>
    <t>Konkurskarantænesager</t>
  </si>
  <si>
    <t>Tvangsfuldbyrdelsessager 
- forældreansvarsloven</t>
  </si>
  <si>
    <t>MÅL</t>
  </si>
  <si>
    <t>&lt; 45 dage</t>
  </si>
  <si>
    <t>&lt; 90 dage</t>
  </si>
  <si>
    <t>&lt; 10 dage</t>
  </si>
  <si>
    <t>&lt; 95 dage</t>
  </si>
  <si>
    <t>57 pct.</t>
  </si>
  <si>
    <t>&lt; 37 dage</t>
  </si>
  <si>
    <t>&lt; 120 dage</t>
  </si>
  <si>
    <t>&lt; 80 dage</t>
  </si>
  <si>
    <t>&lt; 30 dage</t>
  </si>
  <si>
    <t>&lt; 125 dage</t>
  </si>
  <si>
    <r>
      <t xml:space="preserve">MÅLOPFYLDELSE </t>
    </r>
    <r>
      <rPr>
        <b/>
        <u/>
        <sz val="12"/>
        <color theme="0"/>
        <rFont val="Calibri"/>
        <family val="2"/>
        <scheme val="minor"/>
      </rPr>
      <t>CIVILE SAGER (80 pct. hurtigste sager)</t>
    </r>
  </si>
  <si>
    <r>
      <t xml:space="preserve">MÅLOPFYLDELSE </t>
    </r>
    <r>
      <rPr>
        <b/>
        <u/>
        <sz val="12"/>
        <color theme="0"/>
        <rFont val="Calibri"/>
        <family val="2"/>
        <scheme val="minor"/>
      </rPr>
      <t>STRAFFESAGER (80 pct. hurtigste sager)</t>
    </r>
  </si>
  <si>
    <t>65 pct.</t>
  </si>
  <si>
    <t>&lt; 2 MDR.</t>
  </si>
  <si>
    <t>&lt; 3 MDR.</t>
  </si>
  <si>
    <t>&lt; 5 MDR.</t>
  </si>
  <si>
    <t>Tvangsauktion solgt på eller efter 1. auktion</t>
  </si>
  <si>
    <t>Gældssanering 
(kun indledte sager)</t>
  </si>
  <si>
    <r>
      <rPr>
        <b/>
        <sz val="8"/>
        <color theme="1"/>
        <rFont val="Calibri"/>
        <family val="2"/>
        <scheme val="minor"/>
      </rPr>
      <t>1)</t>
    </r>
    <r>
      <rPr>
        <sz val="8"/>
        <color theme="1"/>
        <rFont val="Calibri"/>
        <family val="2"/>
        <scheme val="minor"/>
      </rPr>
      <t xml:space="preserve"> Målene for voldssager, voldtægtssager, våbensager og fast-track sager om ungdomskriminalitet er fastsat eksternt.</t>
    </r>
  </si>
  <si>
    <t>1) Indeks 100 svarer til gennemsnittet ved byretterne i 2019</t>
  </si>
  <si>
    <t>Gnst. BR 2020</t>
  </si>
  <si>
    <t>5. bedste 2020</t>
  </si>
  <si>
    <t xml:space="preserve">1) Indeks 100 svarer til gennemsnittet ved byretterne i 2019. </t>
  </si>
  <si>
    <t>Hovedforhandlede §§ 6 og 7-sager</t>
  </si>
  <si>
    <t>ÅRSVÆRKSFORBRUG 2019 OG 2020</t>
  </si>
  <si>
    <t>ÅRSVÆRKSFORBRUG DE ENKELTE SAGSOMRÅDER I 2020</t>
  </si>
  <si>
    <t>1) Ved beregningen af indeks for produktivitet samlet for retten, for jurister og kontor er indeks 100 lig gennemsnittet ved byretterne i 2019.</t>
  </si>
  <si>
    <r>
      <rPr>
        <b/>
        <sz val="8"/>
        <color theme="1"/>
        <rFont val="Calibri"/>
        <family val="2"/>
        <scheme val="minor"/>
      </rPr>
      <t>1)</t>
    </r>
    <r>
      <rPr>
        <sz val="8"/>
        <color theme="1"/>
        <rFont val="Calibri"/>
        <family val="2"/>
        <scheme val="minor"/>
      </rPr>
      <t xml:space="preserve"> Målene for de enkelte sagstyper er opstillet i samarbejde med byretterne. De aktuelle mål trådte i kraft i 2019.</t>
    </r>
  </si>
  <si>
    <t>ÅRSNØGLETAL 2020</t>
  </si>
  <si>
    <r>
      <rPr>
        <b/>
        <sz val="8"/>
        <color theme="1"/>
        <rFont val="Calibri"/>
        <family val="2"/>
        <scheme val="minor"/>
      </rPr>
      <t>2)</t>
    </r>
    <r>
      <rPr>
        <sz val="8"/>
        <color theme="1"/>
        <rFont val="Calibri"/>
        <family val="2"/>
        <scheme val="minor"/>
      </rPr>
      <t xml:space="preserve"> Det gennemsnitlige antal sygedage pr. ansat "samlet" er for alle byretter.</t>
    </r>
  </si>
  <si>
    <r>
      <rPr>
        <b/>
        <sz val="8"/>
        <color theme="1"/>
        <rFont val="Calibri"/>
        <family val="2"/>
        <scheme val="minor"/>
      </rPr>
      <t>3)</t>
    </r>
    <r>
      <rPr>
        <sz val="8"/>
        <color theme="1"/>
        <rFont val="Calibri"/>
        <family val="2"/>
        <scheme val="minor"/>
      </rPr>
      <t xml:space="preserve"> Perioden for personaleomsætningen opgøres af ISOLA som rullende år og løber fra november til november.</t>
    </r>
  </si>
  <si>
    <t>Lønsumsforbrug (mio.) 2020-pl</t>
  </si>
  <si>
    <r>
      <rPr>
        <b/>
        <sz val="8"/>
        <color theme="1"/>
        <rFont val="Calibri"/>
        <family val="2"/>
        <scheme val="minor"/>
      </rPr>
      <t>4)</t>
    </r>
    <r>
      <rPr>
        <sz val="8"/>
        <color theme="1"/>
        <rFont val="Calibri"/>
        <family val="2"/>
        <scheme val="minor"/>
      </rPr>
      <t xml:space="preserve"> Lønsumsforbruget inkluderer egentlig løn, over- og merarbejde, stævningsmænd, refusioner og pensionsbidrag og er i faste priser (2020). Lønsummen for 2019 er opregnet til 2020-PL, således at det kan foretages en sammenligning mellem de to år. Samlet vises det gns. lønsumsforbrug pr. byret.</t>
    </r>
  </si>
  <si>
    <r>
      <rPr>
        <b/>
        <sz val="8"/>
        <color theme="1"/>
        <rFont val="Calibri"/>
        <family val="2"/>
        <scheme val="minor"/>
      </rPr>
      <t xml:space="preserve">1) </t>
    </r>
    <r>
      <rPr>
        <sz val="8"/>
        <color theme="1"/>
        <rFont val="Calibri"/>
        <family val="2"/>
        <scheme val="minor"/>
      </rPr>
      <t xml:space="preserve">Gennemsnitlig antal sygedage pr. ansat er ekskl. ansatte under socialt kapitel. Deltidssygdom er inkluderet, men barns sygdom, omsorgsdage og særlige feriedage indgår ikke. Der fremgår ikke data for hele 2020 for Retten i Randers, Retten i Viborg, Retten i Sønderborg og Københavns Byret i ISOLA. Disse embeder er derfor som udgangspunkt udelukket fra oversigten. Embederne kan kontakte Økonomistyrelsen for mere information om årsagen til de manglende fraværsdata i ISOLA. </t>
    </r>
  </si>
  <si>
    <t>&lt; 122 dage</t>
  </si>
  <si>
    <t>&lt; 456 dage</t>
  </si>
  <si>
    <t>&lt; 243 dage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</si>
</sst>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46" x14ac:knownFonts="1">
    <font>
      <sz val="11"/>
      <color theme="1"/>
      <name val="Calibri"/>
      <family val="2"/>
      <scheme val="minor"/>
    </font>
    <font>
      <sz val="10"/>
      <color indexed="8"/>
      <name val="Arial"/>
      <family val="2"/>
    </font>
    <font>
      <sz val="10"/>
      <color theme="0"/>
      <name val="Arial"/>
      <family val="2"/>
    </font>
    <font>
      <b/>
      <sz val="12"/>
      <color theme="0"/>
      <name val="Calibri"/>
      <family val="2"/>
      <scheme val="minor"/>
    </font>
    <font>
      <b/>
      <u/>
      <sz val="12"/>
      <color theme="0"/>
      <name val="Calibri"/>
      <family val="2"/>
      <scheme val="minor"/>
    </font>
    <font>
      <b/>
      <sz val="8"/>
      <color theme="0"/>
      <name val="Arial"/>
      <family val="2"/>
    </font>
    <font>
      <b/>
      <sz val="10"/>
      <color theme="0"/>
      <name val="Calibri"/>
      <family val="2"/>
      <scheme val="minor"/>
    </font>
    <font>
      <sz val="10"/>
      <color theme="0"/>
      <name val="Calibri"/>
      <family val="2"/>
      <scheme val="minor"/>
    </font>
    <font>
      <sz val="10"/>
      <color indexed="8"/>
      <name val="Calibri"/>
      <family val="2"/>
      <scheme val="minor"/>
    </font>
    <font>
      <sz val="10"/>
      <color theme="1"/>
      <name val="Calibri"/>
      <family val="2"/>
      <scheme val="minor"/>
    </font>
    <font>
      <b/>
      <sz val="11"/>
      <color theme="1"/>
      <name val="Calibri"/>
      <family val="2"/>
      <scheme val="minor"/>
    </font>
    <font>
      <sz val="8"/>
      <color theme="1"/>
      <name val="Calibri"/>
      <family val="2"/>
      <scheme val="minor"/>
    </font>
    <font>
      <b/>
      <u/>
      <sz val="10"/>
      <color theme="1"/>
      <name val="Calibri"/>
      <family val="2"/>
      <scheme val="minor"/>
    </font>
    <font>
      <sz val="11"/>
      <color rgb="FF92D050"/>
      <name val="Calibri"/>
      <family val="2"/>
      <scheme val="minor"/>
    </font>
    <font>
      <sz val="11"/>
      <color rgb="FFFFFF00"/>
      <name val="Calibri"/>
      <family val="2"/>
      <scheme val="minor"/>
    </font>
    <font>
      <sz val="10"/>
      <color indexed="8"/>
      <name val="Arial"/>
      <family val="2"/>
    </font>
    <font>
      <sz val="9"/>
      <color theme="1"/>
      <name val="Calibri"/>
      <family val="2"/>
      <scheme val="minor"/>
    </font>
    <font>
      <b/>
      <sz val="10"/>
      <color theme="1"/>
      <name val="Calibri"/>
      <family val="2"/>
      <scheme val="minor"/>
    </font>
    <font>
      <b/>
      <sz val="9"/>
      <color theme="1"/>
      <name val="Calibri"/>
      <family val="2"/>
      <scheme val="minor"/>
    </font>
    <font>
      <u/>
      <sz val="8"/>
      <color theme="1"/>
      <name val="Calibri"/>
      <family val="2"/>
      <scheme val="minor"/>
    </font>
    <font>
      <b/>
      <sz val="10"/>
      <name val="Calibri"/>
      <family val="2"/>
      <scheme val="minor"/>
    </font>
    <font>
      <sz val="11"/>
      <color theme="1"/>
      <name val="Calibri"/>
      <family val="2"/>
      <scheme val="minor"/>
    </font>
    <font>
      <b/>
      <sz val="9"/>
      <color theme="0"/>
      <name val="Calibri"/>
      <family val="2"/>
      <scheme val="minor"/>
    </font>
    <font>
      <i/>
      <sz val="10"/>
      <color indexed="8"/>
      <name val="Calibri"/>
      <family val="2"/>
      <scheme val="minor"/>
    </font>
    <font>
      <b/>
      <sz val="9"/>
      <name val="Calibri"/>
      <family val="2"/>
      <scheme val="minor"/>
    </font>
    <font>
      <i/>
      <sz val="8"/>
      <color theme="1"/>
      <name val="Calibri"/>
      <family val="2"/>
      <scheme val="minor"/>
    </font>
    <font>
      <b/>
      <i/>
      <sz val="10"/>
      <color indexed="8"/>
      <name val="Calibri"/>
      <family val="2"/>
      <scheme val="minor"/>
    </font>
    <font>
      <sz val="7"/>
      <color rgb="FF000000"/>
      <name val="Calibri"/>
      <family val="2"/>
      <scheme val="minor"/>
    </font>
    <font>
      <sz val="11"/>
      <name val="Calibri"/>
      <family val="2"/>
      <scheme val="minor"/>
    </font>
    <font>
      <sz val="11"/>
      <color rgb="FFFF0000"/>
      <name val="Calibri"/>
      <family val="2"/>
      <scheme val="minor"/>
    </font>
    <font>
      <sz val="10"/>
      <name val="Arial"/>
      <family val="2"/>
    </font>
    <font>
      <sz val="10"/>
      <color rgb="FFFF0000"/>
      <name val="Calibri"/>
      <family val="2"/>
      <scheme val="minor"/>
    </font>
    <font>
      <sz val="10"/>
      <name val="Calibri"/>
      <family val="2"/>
      <scheme val="minor"/>
    </font>
    <font>
      <i/>
      <sz val="10"/>
      <color theme="0" tint="-0.499984740745262"/>
      <name val="Calibri"/>
      <family val="2"/>
      <scheme val="minor"/>
    </font>
    <font>
      <b/>
      <sz val="10"/>
      <color indexed="8"/>
      <name val="Calibri"/>
      <family val="2"/>
      <scheme val="minor"/>
    </font>
    <font>
      <b/>
      <sz val="8"/>
      <color theme="1"/>
      <name val="Calibri"/>
      <family val="2"/>
      <scheme val="minor"/>
    </font>
    <font>
      <b/>
      <sz val="11"/>
      <color theme="0"/>
      <name val="Calibri"/>
      <family val="2"/>
      <scheme val="minor"/>
    </font>
    <font>
      <sz val="11"/>
      <color theme="0"/>
      <name val="Calibri"/>
      <family val="2"/>
      <scheme val="minor"/>
    </font>
    <font>
      <u/>
      <sz val="11"/>
      <color theme="0"/>
      <name val="Calibri"/>
      <family val="2"/>
      <scheme val="minor"/>
    </font>
    <font>
      <b/>
      <sz val="14"/>
      <color theme="0"/>
      <name val="Calibri"/>
      <family val="2"/>
      <scheme val="minor"/>
    </font>
    <font>
      <sz val="8"/>
      <color theme="0"/>
      <name val="Calibri"/>
      <family val="2"/>
      <scheme val="minor"/>
    </font>
    <font>
      <b/>
      <sz val="8"/>
      <color theme="0"/>
      <name val="Calibri"/>
      <family val="2"/>
      <scheme val="minor"/>
    </font>
    <font>
      <sz val="10"/>
      <name val="Verdana"/>
      <family val="2"/>
    </font>
    <font>
      <sz val="9"/>
      <color theme="0"/>
      <name val="Calibri"/>
      <family val="2"/>
      <scheme val="minor"/>
    </font>
    <font>
      <sz val="9"/>
      <color indexed="8"/>
      <name val="Calibri"/>
      <family val="2"/>
      <scheme val="minor"/>
    </font>
    <font>
      <b/>
      <sz val="18"/>
      <color theme="0"/>
      <name val="Calibri"/>
      <family val="2"/>
      <scheme val="minor"/>
    </font>
  </fonts>
  <fills count="10">
    <fill>
      <patternFill patternType="none"/>
    </fill>
    <fill>
      <patternFill patternType="gray125"/>
    </fill>
    <fill>
      <patternFill patternType="solid">
        <fgColor theme="1"/>
        <bgColor indexed="64"/>
      </patternFill>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
      <patternFill patternType="solid">
        <fgColor theme="0"/>
        <bgColor indexed="0"/>
      </patternFill>
    </fill>
    <fill>
      <patternFill patternType="solid">
        <fgColor rgb="FF9B2525"/>
        <bgColor indexed="64"/>
      </patternFill>
    </fill>
    <fill>
      <patternFill patternType="solid">
        <fgColor rgb="FF9B2525"/>
        <bgColor indexed="0"/>
      </patternFill>
    </fill>
    <fill>
      <patternFill patternType="solid">
        <fgColor theme="0" tint="-0.14999847407452621"/>
        <bgColor indexed="0"/>
      </patternFill>
    </fill>
  </fills>
  <borders count="7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diagonal/>
    </border>
    <border>
      <left/>
      <right/>
      <top style="thin">
        <color indexed="64"/>
      </top>
      <bottom style="thin">
        <color indexed="64"/>
      </bottom>
      <diagonal/>
    </border>
    <border>
      <left style="double">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top/>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bottom/>
      <diagonal/>
    </border>
    <border>
      <left style="medium">
        <color indexed="64"/>
      </left>
      <right style="thin">
        <color indexed="64"/>
      </right>
      <top style="thin">
        <color indexed="64"/>
      </top>
      <bottom/>
      <diagonal/>
    </border>
    <border>
      <left/>
      <right/>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medium">
        <color indexed="64"/>
      </left>
      <right style="thin">
        <color indexed="64"/>
      </right>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bottom style="medium">
        <color indexed="64"/>
      </bottom>
      <diagonal/>
    </border>
    <border>
      <left style="thin">
        <color indexed="64"/>
      </left>
      <right/>
      <top style="thin">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right/>
      <top style="thin">
        <color indexed="64"/>
      </top>
      <bottom style="medium">
        <color indexed="64"/>
      </bottom>
      <diagonal/>
    </border>
    <border>
      <left style="double">
        <color indexed="64"/>
      </left>
      <right style="medium">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style="thin">
        <color indexed="64"/>
      </left>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style="double">
        <color indexed="64"/>
      </left>
      <right style="medium">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s>
  <cellStyleXfs count="9">
    <xf numFmtId="0" fontId="0" fillId="0" borderId="0"/>
    <xf numFmtId="0" fontId="1" fillId="0" borderId="0"/>
    <xf numFmtId="0" fontId="15" fillId="0" borderId="0"/>
    <xf numFmtId="9" fontId="21" fillId="0" borderId="0" applyFont="0" applyFill="0" applyBorder="0" applyAlignment="0" applyProtection="0"/>
    <xf numFmtId="0" fontId="1" fillId="0" borderId="0"/>
    <xf numFmtId="0" fontId="30" fillId="0" borderId="0"/>
    <xf numFmtId="0" fontId="42" fillId="0" borderId="0"/>
    <xf numFmtId="0" fontId="30" fillId="0" borderId="0"/>
    <xf numFmtId="0" fontId="30" fillId="0" borderId="0"/>
  </cellStyleXfs>
  <cellXfs count="500">
    <xf numFmtId="0" fontId="0" fillId="0" borderId="0" xfId="0"/>
    <xf numFmtId="0" fontId="0" fillId="0" borderId="0" xfId="0"/>
    <xf numFmtId="0" fontId="0" fillId="0" borderId="0" xfId="0" applyFill="1"/>
    <xf numFmtId="0" fontId="7" fillId="4" borderId="12" xfId="1" applyFont="1" applyFill="1" applyBorder="1" applyAlignment="1">
      <alignment vertical="top" wrapText="1"/>
    </xf>
    <xf numFmtId="0" fontId="7" fillId="4" borderId="15" xfId="1" applyFont="1" applyFill="1" applyBorder="1" applyAlignment="1">
      <alignment vertical="top" wrapText="1"/>
    </xf>
    <xf numFmtId="0" fontId="7" fillId="4" borderId="0" xfId="1" applyFont="1" applyFill="1" applyBorder="1" applyAlignment="1">
      <alignment vertical="top" wrapText="1"/>
    </xf>
    <xf numFmtId="0" fontId="7" fillId="4" borderId="20" xfId="1" applyFont="1" applyFill="1" applyBorder="1" applyAlignment="1">
      <alignment vertical="top" wrapText="1"/>
    </xf>
    <xf numFmtId="0" fontId="7" fillId="4" borderId="22" xfId="1" applyFont="1" applyFill="1" applyBorder="1" applyAlignment="1">
      <alignment vertical="top" wrapText="1"/>
    </xf>
    <xf numFmtId="164" fontId="8" fillId="0" borderId="0" xfId="2" applyNumberFormat="1" applyFont="1" applyFill="1" applyBorder="1" applyAlignment="1">
      <alignment horizontal="right" wrapText="1"/>
    </xf>
    <xf numFmtId="0" fontId="1" fillId="0" borderId="2" xfId="1" applyFont="1" applyFill="1" applyBorder="1" applyAlignment="1">
      <alignment wrapText="1"/>
    </xf>
    <xf numFmtId="0" fontId="1" fillId="0" borderId="28" xfId="1" applyFont="1" applyFill="1" applyBorder="1" applyAlignment="1">
      <alignment wrapText="1"/>
    </xf>
    <xf numFmtId="0" fontId="1" fillId="0" borderId="3" xfId="1" applyFont="1" applyFill="1" applyBorder="1" applyAlignment="1">
      <alignment wrapText="1"/>
    </xf>
    <xf numFmtId="0" fontId="1" fillId="0" borderId="29" xfId="1" applyFont="1" applyFill="1" applyBorder="1" applyAlignment="1">
      <alignment wrapText="1"/>
    </xf>
    <xf numFmtId="164" fontId="9" fillId="0" borderId="0" xfId="1" applyNumberFormat="1" applyFont="1" applyFill="1" applyBorder="1" applyAlignment="1">
      <alignment horizontal="right" wrapText="1"/>
    </xf>
    <xf numFmtId="1" fontId="8" fillId="0" borderId="0" xfId="2" applyNumberFormat="1" applyFont="1" applyFill="1" applyBorder="1" applyAlignment="1">
      <alignment horizontal="center" wrapText="1"/>
    </xf>
    <xf numFmtId="0" fontId="0" fillId="5" borderId="0" xfId="0" applyFill="1"/>
    <xf numFmtId="0" fontId="29" fillId="5" borderId="0" xfId="0" applyFont="1" applyFill="1"/>
    <xf numFmtId="2" fontId="29" fillId="5" borderId="12" xfId="0" applyNumberFormat="1" applyFont="1" applyFill="1" applyBorder="1"/>
    <xf numFmtId="0" fontId="1" fillId="5" borderId="1" xfId="1" applyFont="1" applyFill="1" applyBorder="1" applyAlignment="1">
      <alignment wrapText="1"/>
    </xf>
    <xf numFmtId="2" fontId="0" fillId="5" borderId="6" xfId="0" applyNumberFormat="1" applyFill="1" applyBorder="1"/>
    <xf numFmtId="2" fontId="0" fillId="5" borderId="1" xfId="0" applyNumberFormat="1" applyFill="1" applyBorder="1"/>
    <xf numFmtId="0" fontId="1" fillId="5" borderId="30" xfId="1" applyFont="1" applyFill="1" applyBorder="1" applyAlignment="1">
      <alignment wrapText="1"/>
    </xf>
    <xf numFmtId="2" fontId="0" fillId="5" borderId="11" xfId="0" applyNumberFormat="1" applyFill="1" applyBorder="1"/>
    <xf numFmtId="0" fontId="0" fillId="5" borderId="0" xfId="0" applyFont="1" applyFill="1"/>
    <xf numFmtId="2" fontId="0" fillId="5" borderId="12" xfId="0" applyNumberFormat="1" applyFill="1" applyBorder="1"/>
    <xf numFmtId="0" fontId="0" fillId="0" borderId="0" xfId="0" applyFill="1" applyAlignment="1">
      <alignment textRotation="45"/>
    </xf>
    <xf numFmtId="0" fontId="0" fillId="0" borderId="0" xfId="0" applyFont="1" applyFill="1" applyBorder="1"/>
    <xf numFmtId="164" fontId="9" fillId="0" borderId="0" xfId="4" applyNumberFormat="1" applyFont="1" applyFill="1" applyBorder="1" applyAlignment="1">
      <alignment horizontal="right" wrapText="1"/>
    </xf>
    <xf numFmtId="0" fontId="8" fillId="2" borderId="31" xfId="1" applyFont="1" applyFill="1" applyBorder="1" applyAlignment="1">
      <alignment horizontal="center" vertical="top" wrapText="1"/>
    </xf>
    <xf numFmtId="0" fontId="8" fillId="4" borderId="26" xfId="1" applyFont="1" applyFill="1" applyBorder="1" applyAlignment="1">
      <alignment horizontal="left" vertical="top" wrapText="1"/>
    </xf>
    <xf numFmtId="0" fontId="7" fillId="4" borderId="37" xfId="1" applyFont="1" applyFill="1" applyBorder="1" applyAlignment="1">
      <alignment vertical="top" wrapText="1"/>
    </xf>
    <xf numFmtId="0" fontId="7" fillId="4" borderId="38" xfId="1" applyFont="1" applyFill="1" applyBorder="1" applyAlignment="1">
      <alignment vertical="top" wrapText="1"/>
    </xf>
    <xf numFmtId="0" fontId="13" fillId="4" borderId="0" xfId="0" applyFont="1" applyFill="1"/>
    <xf numFmtId="0" fontId="0" fillId="4" borderId="0" xfId="0" applyFill="1"/>
    <xf numFmtId="0" fontId="10" fillId="4" borderId="0" xfId="0" applyFont="1" applyFill="1"/>
    <xf numFmtId="0" fontId="0" fillId="4" borderId="0" xfId="0" applyFill="1" applyBorder="1"/>
    <xf numFmtId="0" fontId="0" fillId="3" borderId="0" xfId="0" applyFill="1" applyBorder="1"/>
    <xf numFmtId="0" fontId="12" fillId="4" borderId="0" xfId="0" applyFont="1" applyFill="1"/>
    <xf numFmtId="0" fontId="0" fillId="4" borderId="0" xfId="0" applyFont="1" applyFill="1"/>
    <xf numFmtId="0" fontId="11" fillId="4" borderId="0" xfId="0" applyFont="1" applyFill="1"/>
    <xf numFmtId="0" fontId="9" fillId="4" borderId="0" xfId="0" applyFont="1" applyFill="1"/>
    <xf numFmtId="0" fontId="9" fillId="4" borderId="0" xfId="0" applyFont="1" applyFill="1" applyAlignment="1">
      <alignment vertical="top"/>
    </xf>
    <xf numFmtId="0" fontId="9" fillId="4" borderId="36" xfId="0" applyFont="1" applyFill="1" applyBorder="1"/>
    <xf numFmtId="0" fontId="9" fillId="4" borderId="34" xfId="0" applyFont="1" applyFill="1" applyBorder="1"/>
    <xf numFmtId="0" fontId="9" fillId="4" borderId="17" xfId="0" applyFont="1" applyFill="1" applyBorder="1"/>
    <xf numFmtId="0" fontId="9" fillId="4" borderId="1" xfId="0" applyFont="1" applyFill="1" applyBorder="1"/>
    <xf numFmtId="164" fontId="0" fillId="4" borderId="1" xfId="0" applyNumberFormat="1" applyFill="1" applyBorder="1"/>
    <xf numFmtId="164" fontId="0" fillId="4" borderId="7" xfId="0" applyNumberFormat="1" applyFill="1" applyBorder="1"/>
    <xf numFmtId="164" fontId="21" fillId="4" borderId="17" xfId="0" applyNumberFormat="1" applyFont="1" applyFill="1" applyBorder="1"/>
    <xf numFmtId="164" fontId="28" fillId="4" borderId="7" xfId="0" applyNumberFormat="1" applyFont="1" applyFill="1" applyBorder="1"/>
    <xf numFmtId="0" fontId="9" fillId="4" borderId="39" xfId="0" applyFont="1" applyFill="1" applyBorder="1"/>
    <xf numFmtId="0" fontId="9" fillId="4" borderId="14" xfId="0" applyFont="1" applyFill="1" applyBorder="1"/>
    <xf numFmtId="164" fontId="0" fillId="4" borderId="14" xfId="0" applyNumberFormat="1" applyFill="1" applyBorder="1"/>
    <xf numFmtId="164" fontId="0" fillId="4" borderId="24" xfId="0" applyNumberFormat="1" applyFill="1" applyBorder="1"/>
    <xf numFmtId="1" fontId="0" fillId="4" borderId="34" xfId="0" applyNumberFormat="1" applyFill="1" applyBorder="1"/>
    <xf numFmtId="1" fontId="0" fillId="4" borderId="27" xfId="0" applyNumberFormat="1" applyFill="1" applyBorder="1"/>
    <xf numFmtId="1" fontId="0" fillId="4" borderId="25" xfId="0" applyNumberFormat="1" applyFill="1" applyBorder="1"/>
    <xf numFmtId="1" fontId="0" fillId="4" borderId="1" xfId="0" applyNumberFormat="1" applyFill="1" applyBorder="1"/>
    <xf numFmtId="1" fontId="0" fillId="4" borderId="7" xfId="0" applyNumberFormat="1" applyFill="1" applyBorder="1"/>
    <xf numFmtId="1" fontId="0" fillId="4" borderId="17" xfId="0" applyNumberFormat="1" applyFont="1" applyFill="1" applyBorder="1"/>
    <xf numFmtId="1" fontId="0" fillId="4" borderId="17" xfId="0" applyNumberFormat="1" applyFill="1" applyBorder="1"/>
    <xf numFmtId="164" fontId="0" fillId="4" borderId="17" xfId="0" applyNumberFormat="1" applyFill="1" applyBorder="1"/>
    <xf numFmtId="164" fontId="0" fillId="4" borderId="39" xfId="0" applyNumberFormat="1" applyFill="1" applyBorder="1"/>
    <xf numFmtId="164" fontId="0" fillId="4" borderId="17" xfId="0" applyNumberFormat="1" applyFont="1" applyFill="1" applyBorder="1"/>
    <xf numFmtId="0" fontId="19" fillId="4" borderId="0" xfId="0" applyFont="1" applyFill="1"/>
    <xf numFmtId="0" fontId="11" fillId="4" borderId="0" xfId="0" applyFont="1" applyFill="1" applyBorder="1"/>
    <xf numFmtId="0" fontId="0" fillId="4" borderId="0" xfId="0" applyFill="1" applyProtection="1"/>
    <xf numFmtId="0" fontId="0" fillId="4" borderId="0" xfId="0" applyFill="1" applyProtection="1">
      <protection locked="0"/>
    </xf>
    <xf numFmtId="0" fontId="0" fillId="4" borderId="0" xfId="0" applyFont="1" applyFill="1" applyProtection="1">
      <protection locked="0"/>
    </xf>
    <xf numFmtId="0" fontId="28" fillId="4" borderId="0" xfId="0" applyFont="1" applyFill="1" applyProtection="1">
      <protection locked="0"/>
    </xf>
    <xf numFmtId="0" fontId="28" fillId="4" borderId="0" xfId="0" applyFont="1" applyFill="1"/>
    <xf numFmtId="0" fontId="27" fillId="4" borderId="0" xfId="0" applyFont="1" applyFill="1"/>
    <xf numFmtId="0" fontId="0" fillId="4" borderId="0" xfId="0" applyFill="1" applyAlignment="1">
      <alignment textRotation="45"/>
    </xf>
    <xf numFmtId="165" fontId="8" fillId="4" borderId="7" xfId="2" applyNumberFormat="1" applyFont="1" applyFill="1" applyBorder="1" applyAlignment="1">
      <alignment wrapText="1"/>
    </xf>
    <xf numFmtId="164" fontId="28" fillId="4" borderId="0" xfId="0" applyNumberFormat="1" applyFont="1" applyFill="1"/>
    <xf numFmtId="2" fontId="0" fillId="4" borderId="0" xfId="0" applyNumberFormat="1" applyFill="1"/>
    <xf numFmtId="0" fontId="37" fillId="4" borderId="0" xfId="0" applyFont="1" applyFill="1"/>
    <xf numFmtId="164" fontId="37" fillId="4" borderId="0" xfId="0" applyNumberFormat="1" applyFont="1" applyFill="1"/>
    <xf numFmtId="0" fontId="37" fillId="4" borderId="0" xfId="0" applyFont="1" applyFill="1" applyProtection="1">
      <protection locked="0"/>
    </xf>
    <xf numFmtId="1" fontId="37" fillId="4" borderId="0" xfId="0" applyNumberFormat="1" applyFont="1" applyFill="1" applyProtection="1"/>
    <xf numFmtId="0" fontId="37" fillId="4" borderId="0" xfId="0" applyFont="1" applyFill="1" applyBorder="1" applyProtection="1">
      <protection locked="0"/>
    </xf>
    <xf numFmtId="0" fontId="0" fillId="4" borderId="42" xfId="0" applyFill="1" applyBorder="1" applyProtection="1"/>
    <xf numFmtId="0" fontId="11" fillId="4" borderId="43" xfId="0" applyFont="1" applyFill="1" applyBorder="1" applyProtection="1"/>
    <xf numFmtId="0" fontId="0" fillId="4" borderId="43" xfId="0" applyFill="1" applyBorder="1" applyProtection="1"/>
    <xf numFmtId="0" fontId="0" fillId="4" borderId="43" xfId="0" applyFont="1" applyFill="1" applyBorder="1" applyProtection="1"/>
    <xf numFmtId="0" fontId="0" fillId="4" borderId="44" xfId="0" applyFill="1" applyBorder="1" applyProtection="1"/>
    <xf numFmtId="0" fontId="0" fillId="4" borderId="16" xfId="0" applyFill="1" applyBorder="1" applyProtection="1">
      <protection locked="0"/>
    </xf>
    <xf numFmtId="0" fontId="0" fillId="4" borderId="0" xfId="0" applyFill="1" applyBorder="1" applyProtection="1">
      <protection locked="0"/>
    </xf>
    <xf numFmtId="0" fontId="0" fillId="4" borderId="0" xfId="0" applyFont="1" applyFill="1" applyBorder="1" applyProtection="1">
      <protection locked="0"/>
    </xf>
    <xf numFmtId="0" fontId="0" fillId="4" borderId="8" xfId="0" applyFill="1" applyBorder="1" applyProtection="1">
      <protection locked="0"/>
    </xf>
    <xf numFmtId="0" fontId="13" fillId="4" borderId="45" xfId="0" applyFont="1" applyFill="1" applyBorder="1" applyProtection="1">
      <protection locked="0"/>
    </xf>
    <xf numFmtId="0" fontId="37" fillId="4" borderId="22" xfId="0" applyFont="1" applyFill="1" applyBorder="1" applyProtection="1">
      <protection locked="0"/>
    </xf>
    <xf numFmtId="0" fontId="37" fillId="4" borderId="46" xfId="0" applyFont="1" applyFill="1" applyBorder="1" applyProtection="1">
      <protection locked="0"/>
    </xf>
    <xf numFmtId="164" fontId="32" fillId="4" borderId="1" xfId="1" applyNumberFormat="1" applyFont="1" applyFill="1" applyBorder="1" applyAlignment="1">
      <alignment horizontal="right" wrapText="1"/>
    </xf>
    <xf numFmtId="165" fontId="8" fillId="4" borderId="1" xfId="2" applyNumberFormat="1" applyFont="1" applyFill="1" applyBorder="1" applyAlignment="1">
      <alignment wrapText="1"/>
    </xf>
    <xf numFmtId="0" fontId="0" fillId="4" borderId="13" xfId="0" applyFill="1" applyBorder="1"/>
    <xf numFmtId="0" fontId="14" fillId="4" borderId="0" xfId="0" applyFont="1" applyFill="1"/>
    <xf numFmtId="164" fontId="32" fillId="4" borderId="17" xfId="1" applyNumberFormat="1" applyFont="1" applyFill="1" applyBorder="1" applyAlignment="1">
      <alignment horizontal="right" wrapText="1"/>
    </xf>
    <xf numFmtId="164" fontId="32" fillId="4" borderId="7" xfId="0" applyNumberFormat="1" applyFont="1" applyFill="1" applyBorder="1"/>
    <xf numFmtId="0" fontId="8" fillId="4" borderId="2" xfId="1" applyFont="1" applyFill="1" applyBorder="1" applyAlignment="1">
      <alignment wrapText="1"/>
    </xf>
    <xf numFmtId="164" fontId="32" fillId="4" borderId="3" xfId="1" applyNumberFormat="1" applyFont="1" applyFill="1" applyBorder="1" applyAlignment="1">
      <alignment horizontal="right" wrapText="1"/>
    </xf>
    <xf numFmtId="164" fontId="32" fillId="4" borderId="1" xfId="0" applyNumberFormat="1" applyFont="1" applyFill="1" applyBorder="1"/>
    <xf numFmtId="0" fontId="11" fillId="4" borderId="0" xfId="0" applyFont="1" applyFill="1" applyAlignment="1">
      <alignment vertical="top"/>
    </xf>
    <xf numFmtId="0" fontId="11" fillId="4" borderId="0" xfId="0" applyFont="1" applyFill="1" applyBorder="1" applyAlignment="1">
      <alignment vertical="top"/>
    </xf>
    <xf numFmtId="0" fontId="9" fillId="4" borderId="27" xfId="0" applyFont="1" applyFill="1" applyBorder="1"/>
    <xf numFmtId="0" fontId="9" fillId="4" borderId="6" xfId="0" applyFont="1" applyFill="1" applyBorder="1"/>
    <xf numFmtId="164" fontId="0" fillId="4" borderId="6" xfId="0" applyNumberFormat="1" applyFill="1" applyBorder="1"/>
    <xf numFmtId="164" fontId="21" fillId="4" borderId="27" xfId="1" applyNumberFormat="1" applyFont="1" applyFill="1" applyBorder="1" applyAlignment="1">
      <alignment horizontal="right" wrapText="1"/>
    </xf>
    <xf numFmtId="0" fontId="23" fillId="4" borderId="4" xfId="1" applyFont="1" applyFill="1" applyBorder="1" applyAlignment="1">
      <alignment wrapText="1"/>
    </xf>
    <xf numFmtId="164" fontId="32" fillId="4" borderId="27" xfId="1" applyNumberFormat="1" applyFont="1" applyFill="1" applyBorder="1" applyAlignment="1">
      <alignment horizontal="right" wrapText="1"/>
    </xf>
    <xf numFmtId="164" fontId="32" fillId="4" borderId="25" xfId="0" applyNumberFormat="1" applyFont="1" applyFill="1" applyBorder="1"/>
    <xf numFmtId="0" fontId="8" fillId="2" borderId="27" xfId="1" applyFont="1" applyFill="1" applyBorder="1" applyAlignment="1">
      <alignment horizontal="right" wrapText="1"/>
    </xf>
    <xf numFmtId="0" fontId="8" fillId="2" borderId="17" xfId="1" applyFont="1" applyFill="1" applyBorder="1" applyAlignment="1">
      <alignment horizontal="right" wrapText="1"/>
    </xf>
    <xf numFmtId="0" fontId="8" fillId="4" borderId="17" xfId="1" applyFont="1" applyFill="1" applyBorder="1" applyAlignment="1">
      <alignment horizontal="right" wrapText="1"/>
    </xf>
    <xf numFmtId="0" fontId="8" fillId="4" borderId="39" xfId="1" applyFont="1" applyFill="1" applyBorder="1" applyAlignment="1">
      <alignment horizontal="right" wrapText="1"/>
    </xf>
    <xf numFmtId="0" fontId="8" fillId="4" borderId="41" xfId="1" applyFont="1" applyFill="1" applyBorder="1" applyAlignment="1">
      <alignment wrapText="1"/>
    </xf>
    <xf numFmtId="164" fontId="32" fillId="4" borderId="39" xfId="1" applyNumberFormat="1" applyFont="1" applyFill="1" applyBorder="1" applyAlignment="1">
      <alignment horizontal="right" wrapText="1"/>
    </xf>
    <xf numFmtId="164" fontId="32" fillId="4" borderId="24" xfId="0" applyNumberFormat="1" applyFont="1" applyFill="1" applyBorder="1"/>
    <xf numFmtId="164" fontId="32" fillId="4" borderId="23" xfId="1" applyNumberFormat="1" applyFont="1" applyFill="1" applyBorder="1" applyAlignment="1">
      <alignment horizontal="right" wrapText="1"/>
    </xf>
    <xf numFmtId="164" fontId="32" fillId="4" borderId="14" xfId="0" applyNumberFormat="1" applyFont="1" applyFill="1" applyBorder="1"/>
    <xf numFmtId="164" fontId="32" fillId="4" borderId="14" xfId="1" applyNumberFormat="1" applyFont="1" applyFill="1" applyBorder="1" applyAlignment="1">
      <alignment horizontal="right" wrapText="1"/>
    </xf>
    <xf numFmtId="0" fontId="8" fillId="2" borderId="36" xfId="1" applyFont="1" applyFill="1" applyBorder="1" applyAlignment="1">
      <alignment horizontal="right" wrapText="1"/>
    </xf>
    <xf numFmtId="0" fontId="23" fillId="4" borderId="47" xfId="1" applyFont="1" applyFill="1" applyBorder="1" applyAlignment="1">
      <alignment wrapText="1"/>
    </xf>
    <xf numFmtId="164" fontId="32" fillId="4" borderId="36" xfId="1" applyNumberFormat="1" applyFont="1" applyFill="1" applyBorder="1" applyAlignment="1">
      <alignment horizontal="right" wrapText="1"/>
    </xf>
    <xf numFmtId="164" fontId="32" fillId="4" borderId="35" xfId="0" applyNumberFormat="1" applyFont="1" applyFill="1" applyBorder="1"/>
    <xf numFmtId="0" fontId="8" fillId="2" borderId="39" xfId="1" applyFont="1" applyFill="1" applyBorder="1" applyAlignment="1">
      <alignment horizontal="right" wrapText="1"/>
    </xf>
    <xf numFmtId="0" fontId="8" fillId="4" borderId="36" xfId="1" applyFont="1" applyFill="1" applyBorder="1" applyAlignment="1">
      <alignment horizontal="right" wrapText="1"/>
    </xf>
    <xf numFmtId="0" fontId="8" fillId="4" borderId="47" xfId="1" applyFont="1" applyFill="1" applyBorder="1" applyAlignment="1">
      <alignment wrapText="1"/>
    </xf>
    <xf numFmtId="164" fontId="32" fillId="4" borderId="33" xfId="1" applyNumberFormat="1" applyFont="1" applyFill="1" applyBorder="1" applyAlignment="1">
      <alignment horizontal="right" wrapText="1"/>
    </xf>
    <xf numFmtId="164" fontId="32" fillId="4" borderId="34" xfId="0" applyNumberFormat="1" applyFont="1" applyFill="1" applyBorder="1"/>
    <xf numFmtId="164" fontId="32" fillId="4" borderId="34" xfId="1" applyNumberFormat="1" applyFont="1" applyFill="1" applyBorder="1" applyAlignment="1">
      <alignment horizontal="right" wrapText="1"/>
    </xf>
    <xf numFmtId="0" fontId="37" fillId="4" borderId="0" xfId="0" applyFont="1" applyFill="1" applyBorder="1"/>
    <xf numFmtId="164" fontId="8" fillId="4" borderId="34" xfId="2" applyNumberFormat="1" applyFont="1" applyFill="1" applyBorder="1" applyAlignment="1">
      <alignment wrapText="1"/>
    </xf>
    <xf numFmtId="164" fontId="8" fillId="4" borderId="35" xfId="2" applyNumberFormat="1" applyFont="1" applyFill="1" applyBorder="1" applyAlignment="1">
      <alignment wrapText="1"/>
    </xf>
    <xf numFmtId="165" fontId="8" fillId="4" borderId="34" xfId="2" applyNumberFormat="1" applyFont="1" applyFill="1" applyBorder="1" applyAlignment="1">
      <alignment wrapText="1"/>
    </xf>
    <xf numFmtId="165" fontId="8" fillId="4" borderId="35" xfId="2" applyNumberFormat="1" applyFont="1" applyFill="1" applyBorder="1" applyAlignment="1">
      <alignment wrapText="1"/>
    </xf>
    <xf numFmtId="0" fontId="8" fillId="4" borderId="3" xfId="2" applyFont="1" applyFill="1" applyBorder="1" applyAlignment="1">
      <alignment wrapText="1"/>
    </xf>
    <xf numFmtId="164" fontId="8" fillId="4" borderId="1" xfId="2" applyNumberFormat="1" applyFont="1" applyFill="1" applyBorder="1" applyAlignment="1">
      <alignment wrapText="1"/>
    </xf>
    <xf numFmtId="164" fontId="8" fillId="4" borderId="7" xfId="2" applyNumberFormat="1" applyFont="1" applyFill="1" applyBorder="1" applyAlignment="1">
      <alignment wrapText="1"/>
    </xf>
    <xf numFmtId="0" fontId="0" fillId="4" borderId="0" xfId="0" applyFill="1" applyAlignment="1">
      <alignment horizontal="left" vertical="top"/>
    </xf>
    <xf numFmtId="0" fontId="23" fillId="4" borderId="18" xfId="2" applyFont="1" applyFill="1" applyBorder="1" applyAlignment="1">
      <alignment wrapText="1"/>
    </xf>
    <xf numFmtId="164" fontId="8" fillId="4" borderId="11" xfId="2" applyNumberFormat="1" applyFont="1" applyFill="1" applyBorder="1" applyAlignment="1">
      <alignment wrapText="1"/>
    </xf>
    <xf numFmtId="164" fontId="8" fillId="4" borderId="19" xfId="2" applyNumberFormat="1" applyFont="1" applyFill="1" applyBorder="1" applyAlignment="1">
      <alignment wrapText="1"/>
    </xf>
    <xf numFmtId="165" fontId="8" fillId="4" borderId="11" xfId="2" applyNumberFormat="1" applyFont="1" applyFill="1" applyBorder="1" applyAlignment="1">
      <alignment wrapText="1"/>
    </xf>
    <xf numFmtId="165" fontId="8" fillId="4" borderId="19" xfId="2" applyNumberFormat="1" applyFont="1" applyFill="1" applyBorder="1" applyAlignment="1">
      <alignment wrapText="1"/>
    </xf>
    <xf numFmtId="0" fontId="23" fillId="4" borderId="23" xfId="2" applyFont="1" applyFill="1" applyBorder="1" applyAlignment="1">
      <alignment vertical="top" wrapText="1"/>
    </xf>
    <xf numFmtId="164" fontId="8" fillId="4" borderId="14" xfId="2" applyNumberFormat="1" applyFont="1" applyFill="1" applyBorder="1" applyAlignment="1">
      <alignment wrapText="1"/>
    </xf>
    <xf numFmtId="164" fontId="8" fillId="4" borderId="24" xfId="2" applyNumberFormat="1" applyFont="1" applyFill="1" applyBorder="1" applyAlignment="1">
      <alignment wrapText="1"/>
    </xf>
    <xf numFmtId="165" fontId="8" fillId="4" borderId="14" xfId="2" applyNumberFormat="1" applyFont="1" applyFill="1" applyBorder="1" applyAlignment="1">
      <alignment wrapText="1"/>
    </xf>
    <xf numFmtId="165" fontId="8" fillId="4" borderId="24" xfId="2" applyNumberFormat="1" applyFont="1" applyFill="1" applyBorder="1" applyAlignment="1">
      <alignment wrapText="1"/>
    </xf>
    <xf numFmtId="0" fontId="8" fillId="4" borderId="21" xfId="1" applyFont="1" applyFill="1" applyBorder="1" applyAlignment="1">
      <alignment vertical="top" wrapText="1"/>
    </xf>
    <xf numFmtId="0" fontId="8" fillId="4" borderId="6" xfId="2" applyFont="1" applyFill="1" applyBorder="1" applyAlignment="1">
      <alignment wrapText="1"/>
    </xf>
    <xf numFmtId="164" fontId="8" fillId="4" borderId="6" xfId="2" applyNumberFormat="1" applyFont="1" applyFill="1" applyBorder="1" applyAlignment="1">
      <alignment wrapText="1"/>
    </xf>
    <xf numFmtId="164" fontId="8" fillId="4" borderId="25" xfId="2" applyNumberFormat="1" applyFont="1" applyFill="1" applyBorder="1" applyAlignment="1">
      <alignment wrapText="1"/>
    </xf>
    <xf numFmtId="165" fontId="0" fillId="4" borderId="0" xfId="0" applyNumberFormat="1" applyFill="1"/>
    <xf numFmtId="0" fontId="8" fillId="4" borderId="1" xfId="2" applyFont="1" applyFill="1" applyBorder="1" applyAlignment="1">
      <alignment wrapText="1"/>
    </xf>
    <xf numFmtId="0" fontId="8" fillId="4" borderId="11" xfId="2" applyFont="1" applyFill="1" applyBorder="1" applyAlignment="1">
      <alignment wrapText="1"/>
    </xf>
    <xf numFmtId="0" fontId="23" fillId="4" borderId="1" xfId="2" applyFont="1" applyFill="1" applyBorder="1" applyAlignment="1">
      <alignment wrapText="1"/>
    </xf>
    <xf numFmtId="0" fontId="8" fillId="4" borderId="37" xfId="1" applyFont="1" applyFill="1" applyBorder="1" applyAlignment="1">
      <alignment vertical="top" wrapText="1"/>
    </xf>
    <xf numFmtId="0" fontId="8" fillId="4" borderId="0" xfId="1" applyFont="1" applyFill="1" applyBorder="1" applyAlignment="1">
      <alignment vertical="top" wrapText="1"/>
    </xf>
    <xf numFmtId="165" fontId="8" fillId="4" borderId="6" xfId="2" applyNumberFormat="1" applyFont="1" applyFill="1" applyBorder="1" applyAlignment="1">
      <alignment wrapText="1"/>
    </xf>
    <xf numFmtId="165" fontId="8" fillId="4" borderId="25" xfId="2" applyNumberFormat="1" applyFont="1" applyFill="1" applyBorder="1" applyAlignment="1">
      <alignment wrapText="1"/>
    </xf>
    <xf numFmtId="0" fontId="23" fillId="4" borderId="14" xfId="2" applyFont="1" applyFill="1" applyBorder="1" applyAlignment="1">
      <alignment vertical="top" wrapText="1"/>
    </xf>
    <xf numFmtId="0" fontId="11" fillId="4" borderId="0" xfId="0" applyFont="1" applyFill="1" applyAlignment="1">
      <alignment vertical="top" wrapText="1"/>
    </xf>
    <xf numFmtId="0" fontId="8" fillId="4" borderId="32" xfId="1" applyFont="1" applyFill="1" applyBorder="1" applyAlignment="1">
      <alignment vertical="top" wrapText="1"/>
    </xf>
    <xf numFmtId="0" fontId="8" fillId="4" borderId="53" xfId="1" applyFont="1" applyFill="1" applyBorder="1" applyAlignment="1">
      <alignment vertical="top" wrapText="1"/>
    </xf>
    <xf numFmtId="0" fontId="8" fillId="4" borderId="34" xfId="2" applyFont="1" applyFill="1" applyBorder="1" applyAlignment="1">
      <alignment wrapText="1"/>
    </xf>
    <xf numFmtId="164" fontId="8" fillId="4" borderId="7" xfId="2" applyNumberFormat="1" applyFont="1" applyFill="1" applyBorder="1" applyAlignment="1">
      <alignment horizontal="left" wrapText="1"/>
    </xf>
    <xf numFmtId="3" fontId="8" fillId="4" borderId="6" xfId="4" applyNumberFormat="1" applyFont="1" applyFill="1" applyBorder="1" applyAlignment="1">
      <alignment wrapText="1"/>
    </xf>
    <xf numFmtId="3" fontId="8" fillId="4" borderId="7" xfId="4" applyNumberFormat="1" applyFont="1" applyFill="1" applyBorder="1" applyAlignment="1">
      <alignment wrapText="1"/>
    </xf>
    <xf numFmtId="0" fontId="16" fillId="4" borderId="0" xfId="0" applyFont="1" applyFill="1"/>
    <xf numFmtId="0" fontId="0" fillId="4" borderId="0" xfId="0" applyFont="1" applyFill="1" applyBorder="1"/>
    <xf numFmtId="164" fontId="8" fillId="4" borderId="24" xfId="2" applyNumberFormat="1" applyFont="1" applyFill="1" applyBorder="1" applyAlignment="1">
      <alignment horizontal="left" wrapText="1"/>
    </xf>
    <xf numFmtId="3" fontId="8" fillId="4" borderId="15" xfId="4" applyNumberFormat="1" applyFont="1" applyFill="1" applyBorder="1" applyAlignment="1">
      <alignment wrapText="1"/>
    </xf>
    <xf numFmtId="3" fontId="8" fillId="4" borderId="24" xfId="4" applyNumberFormat="1" applyFont="1" applyFill="1" applyBorder="1" applyAlignment="1">
      <alignment wrapText="1"/>
    </xf>
    <xf numFmtId="164" fontId="8" fillId="4" borderId="35" xfId="2" applyNumberFormat="1" applyFont="1" applyFill="1" applyBorder="1" applyAlignment="1">
      <alignment horizontal="left" wrapText="1"/>
    </xf>
    <xf numFmtId="3" fontId="8" fillId="4" borderId="34" xfId="4" applyNumberFormat="1" applyFont="1" applyFill="1" applyBorder="1" applyAlignment="1">
      <alignment wrapText="1"/>
    </xf>
    <xf numFmtId="3" fontId="8" fillId="4" borderId="35" xfId="4" applyNumberFormat="1" applyFont="1" applyFill="1" applyBorder="1" applyAlignment="1">
      <alignment wrapText="1"/>
    </xf>
    <xf numFmtId="3" fontId="8" fillId="4" borderId="55" xfId="4" applyNumberFormat="1" applyFont="1" applyFill="1" applyBorder="1" applyAlignment="1">
      <alignment wrapText="1"/>
    </xf>
    <xf numFmtId="164" fontId="8" fillId="4" borderId="55" xfId="2" applyNumberFormat="1" applyFont="1" applyFill="1" applyBorder="1" applyAlignment="1">
      <alignment horizontal="left" wrapText="1"/>
    </xf>
    <xf numFmtId="0" fontId="8" fillId="4" borderId="5" xfId="2" applyFont="1" applyFill="1" applyBorder="1" applyAlignment="1">
      <alignment wrapText="1"/>
    </xf>
    <xf numFmtId="0" fontId="37" fillId="7" borderId="43" xfId="0" applyFont="1" applyFill="1" applyBorder="1"/>
    <xf numFmtId="0" fontId="37" fillId="7" borderId="44" xfId="0" applyFont="1" applyFill="1" applyBorder="1"/>
    <xf numFmtId="0" fontId="36" fillId="7" borderId="16" xfId="0" applyFont="1" applyFill="1" applyBorder="1"/>
    <xf numFmtId="0" fontId="37" fillId="7" borderId="0" xfId="0" applyFont="1" applyFill="1" applyBorder="1"/>
    <xf numFmtId="0" fontId="38" fillId="7" borderId="0" xfId="0" applyFont="1" applyFill="1" applyBorder="1"/>
    <xf numFmtId="0" fontId="7" fillId="7" borderId="0" xfId="0" applyFont="1" applyFill="1" applyBorder="1" applyAlignment="1">
      <alignment vertical="top" wrapText="1"/>
    </xf>
    <xf numFmtId="0" fontId="37" fillId="7" borderId="45" xfId="0" applyFont="1" applyFill="1" applyBorder="1"/>
    <xf numFmtId="0" fontId="39" fillId="7" borderId="22" xfId="0" applyFont="1" applyFill="1" applyBorder="1" applyAlignment="1"/>
    <xf numFmtId="0" fontId="6" fillId="7" borderId="22" xfId="0" applyFont="1" applyFill="1" applyBorder="1" applyAlignment="1">
      <alignment horizontal="center"/>
    </xf>
    <xf numFmtId="0" fontId="22" fillId="7" borderId="22" xfId="0" applyFont="1" applyFill="1" applyBorder="1" applyAlignment="1">
      <alignment horizontal="center" vertical="top" wrapText="1"/>
    </xf>
    <xf numFmtId="0" fontId="3" fillId="7" borderId="42" xfId="0" applyFont="1" applyFill="1" applyBorder="1"/>
    <xf numFmtId="0" fontId="37" fillId="7" borderId="16" xfId="0" applyFont="1" applyFill="1" applyBorder="1"/>
    <xf numFmtId="0" fontId="37" fillId="7" borderId="8" xfId="0" applyFont="1" applyFill="1" applyBorder="1"/>
    <xf numFmtId="0" fontId="22" fillId="8" borderId="16" xfId="1" applyFont="1" applyFill="1" applyBorder="1" applyAlignment="1">
      <alignment horizontal="center"/>
    </xf>
    <xf numFmtId="0" fontId="6" fillId="8" borderId="0" xfId="1" applyFont="1" applyFill="1" applyBorder="1" applyAlignment="1">
      <alignment horizontal="center"/>
    </xf>
    <xf numFmtId="0" fontId="2" fillId="8" borderId="45" xfId="1" applyFont="1" applyFill="1" applyBorder="1" applyAlignment="1">
      <alignment horizontal="center"/>
    </xf>
    <xf numFmtId="0" fontId="2" fillId="8" borderId="22" xfId="1" applyFont="1" applyFill="1" applyBorder="1" applyAlignment="1">
      <alignment horizontal="center"/>
    </xf>
    <xf numFmtId="0" fontId="5" fillId="8" borderId="22" xfId="1" applyFont="1" applyFill="1" applyBorder="1" applyAlignment="1">
      <alignment horizontal="center"/>
    </xf>
    <xf numFmtId="0" fontId="5" fillId="8" borderId="46" xfId="1" applyFont="1" applyFill="1" applyBorder="1" applyAlignment="1">
      <alignment horizontal="center"/>
    </xf>
    <xf numFmtId="0" fontId="0" fillId="7" borderId="43" xfId="0" applyFill="1" applyBorder="1"/>
    <xf numFmtId="0" fontId="0" fillId="7" borderId="44" xfId="0" applyFill="1" applyBorder="1"/>
    <xf numFmtId="0" fontId="0" fillId="7" borderId="16" xfId="0" applyFill="1" applyBorder="1"/>
    <xf numFmtId="0" fontId="0" fillId="7" borderId="0" xfId="0" applyFill="1" applyBorder="1"/>
    <xf numFmtId="0" fontId="0" fillId="7" borderId="8" xfId="0" applyFill="1" applyBorder="1"/>
    <xf numFmtId="0" fontId="3" fillId="7" borderId="16" xfId="0" applyFont="1" applyFill="1" applyBorder="1"/>
    <xf numFmtId="0" fontId="18" fillId="8" borderId="16" xfId="1" applyFont="1" applyFill="1" applyBorder="1" applyAlignment="1">
      <alignment horizontal="center"/>
    </xf>
    <xf numFmtId="0" fontId="17" fillId="8" borderId="0" xfId="1" applyFont="1" applyFill="1" applyBorder="1" applyAlignment="1">
      <alignment horizontal="center"/>
    </xf>
    <xf numFmtId="0" fontId="2" fillId="8" borderId="16" xfId="1" applyFont="1" applyFill="1" applyBorder="1" applyAlignment="1">
      <alignment horizontal="center"/>
    </xf>
    <xf numFmtId="0" fontId="2" fillId="8" borderId="0" xfId="1" applyFont="1" applyFill="1" applyBorder="1" applyAlignment="1">
      <alignment horizontal="center"/>
    </xf>
    <xf numFmtId="0" fontId="41" fillId="8" borderId="0" xfId="1" applyFont="1" applyFill="1" applyBorder="1" applyAlignment="1">
      <alignment horizontal="center"/>
    </xf>
    <xf numFmtId="0" fontId="41" fillId="8" borderId="8" xfId="1" applyFont="1" applyFill="1" applyBorder="1" applyAlignment="1">
      <alignment horizontal="center"/>
    </xf>
    <xf numFmtId="0" fontId="7" fillId="8" borderId="16" xfId="1" applyFont="1" applyFill="1" applyBorder="1" applyAlignment="1">
      <alignment horizontal="center"/>
    </xf>
    <xf numFmtId="0" fontId="7" fillId="8" borderId="0" xfId="1" applyFont="1" applyFill="1" applyBorder="1" applyAlignment="1">
      <alignment horizontal="center"/>
    </xf>
    <xf numFmtId="0" fontId="5" fillId="8" borderId="0" xfId="1" applyFont="1" applyFill="1" applyBorder="1" applyAlignment="1">
      <alignment horizontal="center"/>
    </xf>
    <xf numFmtId="0" fontId="5" fillId="8" borderId="8" xfId="1" applyFont="1" applyFill="1" applyBorder="1" applyAlignment="1">
      <alignment horizontal="center"/>
    </xf>
    <xf numFmtId="0" fontId="7" fillId="8" borderId="45" xfId="1" applyFont="1" applyFill="1" applyBorder="1" applyAlignment="1">
      <alignment horizontal="center"/>
    </xf>
    <xf numFmtId="0" fontId="7" fillId="8" borderId="22" xfId="1" applyFont="1" applyFill="1" applyBorder="1" applyAlignment="1">
      <alignment horizontal="center"/>
    </xf>
    <xf numFmtId="0" fontId="22" fillId="8" borderId="0" xfId="1" applyFont="1" applyFill="1" applyBorder="1" applyAlignment="1">
      <alignment horizontal="center"/>
    </xf>
    <xf numFmtId="164" fontId="8" fillId="4" borderId="1" xfId="2" applyNumberFormat="1" applyFont="1" applyFill="1" applyBorder="1" applyAlignment="1">
      <alignment horizontal="center" wrapText="1"/>
    </xf>
    <xf numFmtId="164" fontId="8" fillId="4" borderId="17" xfId="2" applyNumberFormat="1" applyFont="1" applyFill="1" applyBorder="1" applyAlignment="1">
      <alignment horizontal="center" wrapText="1"/>
    </xf>
    <xf numFmtId="0" fontId="22" fillId="8" borderId="8" xfId="1" applyFont="1" applyFill="1" applyBorder="1" applyAlignment="1">
      <alignment horizontal="center"/>
    </xf>
    <xf numFmtId="164" fontId="8" fillId="4" borderId="14" xfId="2" applyNumberFormat="1" applyFont="1" applyFill="1" applyBorder="1" applyAlignment="1">
      <alignment horizontal="center" wrapText="1"/>
    </xf>
    <xf numFmtId="164" fontId="8" fillId="4" borderId="39" xfId="2" applyNumberFormat="1" applyFont="1" applyFill="1" applyBorder="1" applyAlignment="1">
      <alignment horizontal="center" wrapText="1"/>
    </xf>
    <xf numFmtId="164" fontId="8" fillId="4" borderId="0" xfId="2" applyNumberFormat="1" applyFont="1" applyFill="1" applyBorder="1" applyAlignment="1">
      <alignment horizontal="center" wrapText="1"/>
    </xf>
    <xf numFmtId="0" fontId="37" fillId="4" borderId="0" xfId="0" applyFont="1" applyFill="1" applyBorder="1" applyAlignment="1"/>
    <xf numFmtId="0" fontId="20" fillId="6" borderId="0" xfId="1" applyFont="1" applyFill="1" applyBorder="1" applyAlignment="1">
      <alignment horizontal="center"/>
    </xf>
    <xf numFmtId="164" fontId="8" fillId="4" borderId="0" xfId="1" applyNumberFormat="1" applyFont="1" applyFill="1" applyBorder="1" applyAlignment="1">
      <alignment horizontal="right" wrapText="1"/>
    </xf>
    <xf numFmtId="0" fontId="8" fillId="2" borderId="38" xfId="1" applyFont="1" applyFill="1" applyBorder="1" applyAlignment="1">
      <alignment horizontal="right" wrapText="1"/>
    </xf>
    <xf numFmtId="164" fontId="0" fillId="4" borderId="0" xfId="0" applyNumberFormat="1" applyFont="1" applyFill="1"/>
    <xf numFmtId="164" fontId="32" fillId="4" borderId="14" xfId="0" applyNumberFormat="1" applyFont="1" applyFill="1" applyBorder="1" applyAlignment="1">
      <alignment horizontal="right"/>
    </xf>
    <xf numFmtId="1" fontId="8" fillId="4" borderId="9" xfId="2" applyNumberFormat="1" applyFont="1" applyFill="1" applyBorder="1" applyAlignment="1">
      <alignment horizontal="center" vertical="center" wrapText="1"/>
    </xf>
    <xf numFmtId="1" fontId="8" fillId="4" borderId="10" xfId="2" applyNumberFormat="1" applyFont="1" applyFill="1" applyBorder="1" applyAlignment="1">
      <alignment horizontal="center" vertical="center" wrapText="1"/>
    </xf>
    <xf numFmtId="164" fontId="8" fillId="4" borderId="9" xfId="2" applyNumberFormat="1" applyFont="1" applyFill="1" applyBorder="1" applyAlignment="1">
      <alignment horizontal="center" vertical="center" wrapText="1"/>
    </xf>
    <xf numFmtId="164" fontId="8" fillId="4" borderId="17" xfId="2" applyNumberFormat="1" applyFont="1" applyFill="1" applyBorder="1" applyAlignment="1">
      <alignment horizontal="center" vertical="center" wrapText="1"/>
    </xf>
    <xf numFmtId="164" fontId="8" fillId="4" borderId="1" xfId="2" applyNumberFormat="1" applyFont="1" applyFill="1" applyBorder="1" applyAlignment="1">
      <alignment horizontal="center" vertical="center" wrapText="1"/>
    </xf>
    <xf numFmtId="164" fontId="8" fillId="4" borderId="10" xfId="2" applyNumberFormat="1" applyFont="1" applyFill="1" applyBorder="1" applyAlignment="1">
      <alignment horizontal="center" vertical="center" wrapText="1"/>
    </xf>
    <xf numFmtId="1" fontId="8" fillId="4" borderId="1" xfId="2" applyNumberFormat="1" applyFont="1" applyFill="1" applyBorder="1" applyAlignment="1">
      <alignment horizontal="center" vertical="center" wrapText="1"/>
    </xf>
    <xf numFmtId="1" fontId="8" fillId="4" borderId="40" xfId="2" applyNumberFormat="1" applyFont="1" applyFill="1" applyBorder="1" applyAlignment="1">
      <alignment horizontal="center" vertical="center" wrapText="1"/>
    </xf>
    <xf numFmtId="164" fontId="0" fillId="4" borderId="0" xfId="0" applyNumberFormat="1" applyFill="1"/>
    <xf numFmtId="1" fontId="0" fillId="4" borderId="0" xfId="0" applyNumberFormat="1" applyFill="1"/>
    <xf numFmtId="0" fontId="8" fillId="4" borderId="4" xfId="1" applyFont="1" applyFill="1" applyBorder="1" applyAlignment="1">
      <alignment wrapText="1"/>
    </xf>
    <xf numFmtId="164" fontId="8" fillId="4" borderId="39" xfId="2" applyNumberFormat="1" applyFont="1" applyFill="1" applyBorder="1" applyAlignment="1">
      <alignment horizontal="center" vertical="center" wrapText="1"/>
    </xf>
    <xf numFmtId="164" fontId="8" fillId="4" borderId="14" xfId="2" applyNumberFormat="1" applyFont="1" applyFill="1" applyBorder="1" applyAlignment="1">
      <alignment horizontal="center" vertical="center" wrapText="1"/>
    </xf>
    <xf numFmtId="164" fontId="8" fillId="4" borderId="60" xfId="2" applyNumberFormat="1" applyFont="1" applyFill="1" applyBorder="1" applyAlignment="1">
      <alignment horizontal="center" vertical="center" wrapText="1"/>
    </xf>
    <xf numFmtId="164" fontId="8" fillId="4" borderId="61" xfId="2" applyNumberFormat="1" applyFont="1" applyFill="1" applyBorder="1" applyAlignment="1">
      <alignment horizontal="center" vertical="center" wrapText="1"/>
    </xf>
    <xf numFmtId="1" fontId="8" fillId="4" borderId="14" xfId="2" applyNumberFormat="1" applyFont="1" applyFill="1" applyBorder="1" applyAlignment="1">
      <alignment horizontal="center" vertical="center" wrapText="1"/>
    </xf>
    <xf numFmtId="1" fontId="8" fillId="4" borderId="60" xfId="2" applyNumberFormat="1" applyFont="1" applyFill="1" applyBorder="1" applyAlignment="1">
      <alignment horizontal="center" vertical="center" wrapText="1"/>
    </xf>
    <xf numFmtId="1" fontId="8" fillId="4" borderId="61" xfId="2" applyNumberFormat="1" applyFont="1" applyFill="1" applyBorder="1" applyAlignment="1">
      <alignment horizontal="center" vertical="center" wrapText="1"/>
    </xf>
    <xf numFmtId="1" fontId="8" fillId="4" borderId="62" xfId="2" applyNumberFormat="1" applyFont="1" applyFill="1" applyBorder="1" applyAlignment="1">
      <alignment horizontal="center" vertical="center" wrapText="1"/>
    </xf>
    <xf numFmtId="0" fontId="8" fillId="4" borderId="63" xfId="1" applyFont="1" applyFill="1" applyBorder="1" applyAlignment="1">
      <alignment wrapText="1"/>
    </xf>
    <xf numFmtId="164" fontId="8" fillId="4" borderId="36" xfId="2" applyNumberFormat="1" applyFont="1" applyFill="1" applyBorder="1" applyAlignment="1">
      <alignment horizontal="center" vertical="center" wrapText="1"/>
    </xf>
    <xf numFmtId="164" fontId="8" fillId="4" borderId="34" xfId="2" applyNumberFormat="1" applyFont="1" applyFill="1" applyBorder="1" applyAlignment="1">
      <alignment horizontal="center" vertical="center" wrapText="1"/>
    </xf>
    <xf numFmtId="164" fontId="8" fillId="4" borderId="59" xfId="2" applyNumberFormat="1" applyFont="1" applyFill="1" applyBorder="1" applyAlignment="1">
      <alignment horizontal="center" vertical="center" wrapText="1"/>
    </xf>
    <xf numFmtId="164" fontId="8" fillId="4" borderId="65" xfId="2" applyNumberFormat="1" applyFont="1" applyFill="1" applyBorder="1" applyAlignment="1">
      <alignment horizontal="center" vertical="center" wrapText="1"/>
    </xf>
    <xf numFmtId="1" fontId="8" fillId="4" borderId="34" xfId="2" applyNumberFormat="1" applyFont="1" applyFill="1" applyBorder="1" applyAlignment="1">
      <alignment horizontal="center" vertical="center" wrapText="1"/>
    </xf>
    <xf numFmtId="1" fontId="8" fillId="4" borderId="59" xfId="2" applyNumberFormat="1" applyFont="1" applyFill="1" applyBorder="1" applyAlignment="1">
      <alignment horizontal="center" vertical="center" wrapText="1"/>
    </xf>
    <xf numFmtId="1" fontId="8" fillId="4" borderId="65" xfId="2" applyNumberFormat="1" applyFont="1" applyFill="1" applyBorder="1" applyAlignment="1">
      <alignment horizontal="center" vertical="center" wrapText="1"/>
    </xf>
    <xf numFmtId="1" fontId="8" fillId="4" borderId="66" xfId="2" applyNumberFormat="1" applyFont="1" applyFill="1" applyBorder="1" applyAlignment="1">
      <alignment horizontal="center" vertical="center" wrapText="1"/>
    </xf>
    <xf numFmtId="9" fontId="8" fillId="4" borderId="7" xfId="2" applyNumberFormat="1" applyFont="1" applyFill="1" applyBorder="1" applyAlignment="1">
      <alignment horizontal="center" wrapText="1"/>
    </xf>
    <xf numFmtId="0" fontId="8" fillId="4" borderId="11" xfId="1" applyFont="1" applyFill="1" applyBorder="1" applyAlignment="1">
      <alignment vertical="top" wrapText="1"/>
    </xf>
    <xf numFmtId="164" fontId="8" fillId="4" borderId="27" xfId="2" applyNumberFormat="1" applyFont="1" applyFill="1" applyBorder="1" applyAlignment="1">
      <alignment horizontal="center" wrapText="1"/>
    </xf>
    <xf numFmtId="9" fontId="8" fillId="4" borderId="25" xfId="2" applyNumberFormat="1" applyFont="1" applyFill="1" applyBorder="1" applyAlignment="1">
      <alignment horizontal="center" wrapText="1"/>
    </xf>
    <xf numFmtId="164" fontId="8" fillId="4" borderId="6" xfId="2" applyNumberFormat="1" applyFont="1" applyFill="1" applyBorder="1" applyAlignment="1">
      <alignment horizontal="center" wrapText="1"/>
    </xf>
    <xf numFmtId="9" fontId="8" fillId="4" borderId="24" xfId="2" applyNumberFormat="1" applyFont="1" applyFill="1" applyBorder="1" applyAlignment="1">
      <alignment horizontal="center" wrapText="1"/>
    </xf>
    <xf numFmtId="0" fontId="8" fillId="4" borderId="12" xfId="1" applyFont="1" applyFill="1" applyBorder="1" applyAlignment="1">
      <alignment vertical="top" wrapText="1"/>
    </xf>
    <xf numFmtId="9" fontId="8" fillId="4" borderId="19" xfId="2" applyNumberFormat="1" applyFont="1" applyFill="1" applyBorder="1" applyAlignment="1">
      <alignment horizontal="center" wrapText="1"/>
    </xf>
    <xf numFmtId="164" fontId="8" fillId="4" borderId="41" xfId="1" applyNumberFormat="1" applyFont="1" applyFill="1" applyBorder="1" applyAlignment="1">
      <alignment horizontal="left" wrapText="1"/>
    </xf>
    <xf numFmtId="0" fontId="8" fillId="4" borderId="56" xfId="1" applyFont="1" applyFill="1" applyBorder="1" applyAlignment="1">
      <alignment wrapText="1"/>
    </xf>
    <xf numFmtId="164" fontId="8" fillId="4" borderId="21" xfId="2" applyNumberFormat="1" applyFont="1" applyFill="1" applyBorder="1" applyAlignment="1">
      <alignment horizontal="center" wrapText="1"/>
    </xf>
    <xf numFmtId="164" fontId="8" fillId="4" borderId="11" xfId="2" applyNumberFormat="1" applyFont="1" applyFill="1" applyBorder="1" applyAlignment="1">
      <alignment horizontal="center" wrapText="1"/>
    </xf>
    <xf numFmtId="0" fontId="8" fillId="2" borderId="51" xfId="1" applyFont="1" applyFill="1" applyBorder="1" applyAlignment="1">
      <alignment horizontal="right" wrapText="1"/>
    </xf>
    <xf numFmtId="0" fontId="6" fillId="7" borderId="0" xfId="0" applyFont="1" applyFill="1" applyBorder="1" applyAlignment="1">
      <alignment horizontal="center" wrapText="1"/>
    </xf>
    <xf numFmtId="0" fontId="6" fillId="7" borderId="8" xfId="0" applyFont="1" applyFill="1" applyBorder="1" applyAlignment="1">
      <alignment horizontal="center" wrapText="1"/>
    </xf>
    <xf numFmtId="164" fontId="0" fillId="4" borderId="36" xfId="0" applyNumberFormat="1" applyFill="1" applyBorder="1" applyAlignment="1" applyProtection="1">
      <alignment horizontal="right"/>
    </xf>
    <xf numFmtId="164" fontId="0" fillId="4" borderId="27" xfId="0" applyNumberFormat="1" applyFill="1" applyBorder="1" applyAlignment="1" applyProtection="1">
      <alignment horizontal="right"/>
    </xf>
    <xf numFmtId="164" fontId="0" fillId="4" borderId="17" xfId="0" applyNumberFormat="1" applyFill="1" applyBorder="1" applyAlignment="1" applyProtection="1">
      <alignment horizontal="right"/>
    </xf>
    <xf numFmtId="164" fontId="0" fillId="4" borderId="39" xfId="0" applyNumberFormat="1" applyFill="1" applyBorder="1" applyAlignment="1" applyProtection="1">
      <alignment horizontal="right"/>
    </xf>
    <xf numFmtId="1" fontId="0" fillId="4" borderId="27" xfId="0" applyNumberFormat="1" applyFill="1" applyBorder="1" applyAlignment="1" applyProtection="1">
      <alignment horizontal="right"/>
    </xf>
    <xf numFmtId="1" fontId="0" fillId="4" borderId="17" xfId="0" applyNumberFormat="1" applyFill="1" applyBorder="1" applyAlignment="1" applyProtection="1">
      <alignment horizontal="right"/>
    </xf>
    <xf numFmtId="1" fontId="0" fillId="3" borderId="0" xfId="0" applyNumberFormat="1" applyFill="1" applyBorder="1"/>
    <xf numFmtId="164" fontId="0" fillId="3" borderId="0" xfId="0" applyNumberFormat="1" applyFill="1" applyBorder="1"/>
    <xf numFmtId="0" fontId="0" fillId="3" borderId="22" xfId="0" applyFill="1" applyBorder="1"/>
    <xf numFmtId="0" fontId="0" fillId="4" borderId="0" xfId="0" applyFill="1" applyAlignment="1">
      <alignment wrapText="1"/>
    </xf>
    <xf numFmtId="164" fontId="0" fillId="2" borderId="7" xfId="0" applyNumberFormat="1" applyFill="1" applyBorder="1"/>
    <xf numFmtId="164" fontId="0" fillId="2" borderId="24" xfId="0" applyNumberFormat="1" applyFill="1" applyBorder="1"/>
    <xf numFmtId="164" fontId="0" fillId="3" borderId="25" xfId="0" applyNumberFormat="1" applyFill="1" applyBorder="1"/>
    <xf numFmtId="164" fontId="0" fillId="3" borderId="7" xfId="0" applyNumberFormat="1" applyFill="1" applyBorder="1"/>
    <xf numFmtId="164" fontId="0" fillId="3" borderId="24" xfId="0" applyNumberFormat="1" applyFill="1" applyBorder="1"/>
    <xf numFmtId="1" fontId="0" fillId="3" borderId="35" xfId="0" applyNumberFormat="1" applyFill="1" applyBorder="1"/>
    <xf numFmtId="1" fontId="0" fillId="3" borderId="7" xfId="0" applyNumberFormat="1" applyFill="1" applyBorder="1"/>
    <xf numFmtId="164" fontId="0" fillId="3" borderId="58" xfId="0" applyNumberFormat="1" applyFill="1" applyBorder="1" applyAlignment="1" applyProtection="1">
      <alignment horizontal="right"/>
    </xf>
    <xf numFmtId="164" fontId="0" fillId="3" borderId="7" xfId="0" applyNumberFormat="1" applyFill="1" applyBorder="1" applyAlignment="1" applyProtection="1">
      <alignment horizontal="right"/>
    </xf>
    <xf numFmtId="164" fontId="0" fillId="3" borderId="24" xfId="0" applyNumberFormat="1" applyFill="1" applyBorder="1" applyAlignment="1" applyProtection="1">
      <alignment horizontal="right"/>
    </xf>
    <xf numFmtId="1" fontId="0" fillId="3" borderId="25" xfId="0" applyNumberFormat="1" applyFill="1" applyBorder="1" applyAlignment="1" applyProtection="1">
      <alignment horizontal="right"/>
    </xf>
    <xf numFmtId="1" fontId="0" fillId="3" borderId="7" xfId="0" applyNumberFormat="1" applyFill="1" applyBorder="1" applyAlignment="1" applyProtection="1">
      <alignment horizontal="right"/>
    </xf>
    <xf numFmtId="164" fontId="32" fillId="4" borderId="24" xfId="0" applyNumberFormat="1" applyFont="1" applyFill="1" applyBorder="1" applyAlignment="1">
      <alignment horizontal="right"/>
    </xf>
    <xf numFmtId="164" fontId="8" fillId="3" borderId="7" xfId="2" applyNumberFormat="1" applyFont="1" applyFill="1" applyBorder="1" applyAlignment="1">
      <alignment horizontal="center" wrapText="1"/>
    </xf>
    <xf numFmtId="0" fontId="43" fillId="8" borderId="0" xfId="1" applyFont="1" applyFill="1" applyBorder="1" applyAlignment="1">
      <alignment horizontal="center"/>
    </xf>
    <xf numFmtId="0" fontId="43" fillId="8" borderId="8" xfId="1" applyFont="1" applyFill="1" applyBorder="1" applyAlignment="1">
      <alignment horizontal="center"/>
    </xf>
    <xf numFmtId="0" fontId="6" fillId="8" borderId="0" xfId="1" applyFont="1" applyFill="1" applyBorder="1" applyAlignment="1">
      <alignment horizontal="center"/>
    </xf>
    <xf numFmtId="0" fontId="6" fillId="8" borderId="0" xfId="1" applyFont="1" applyFill="1" applyBorder="1" applyAlignment="1">
      <alignment horizontal="center"/>
    </xf>
    <xf numFmtId="0" fontId="18" fillId="9" borderId="16" xfId="1" applyFont="1" applyFill="1" applyBorder="1" applyAlignment="1">
      <alignment horizontal="center"/>
    </xf>
    <xf numFmtId="0" fontId="17" fillId="9" borderId="0" xfId="1" applyFont="1" applyFill="1" applyBorder="1" applyAlignment="1">
      <alignment horizontal="center"/>
    </xf>
    <xf numFmtId="0" fontId="31" fillId="3" borderId="0" xfId="0" applyFont="1" applyFill="1" applyBorder="1"/>
    <xf numFmtId="0" fontId="33" fillId="3" borderId="0" xfId="0" applyFont="1" applyFill="1" applyBorder="1"/>
    <xf numFmtId="0" fontId="31" fillId="3" borderId="8" xfId="0" applyFont="1" applyFill="1" applyBorder="1"/>
    <xf numFmtId="0" fontId="9" fillId="3" borderId="0" xfId="0" applyFont="1" applyFill="1" applyBorder="1"/>
    <xf numFmtId="0" fontId="9" fillId="3" borderId="8" xfId="0" applyFont="1" applyFill="1" applyBorder="1"/>
    <xf numFmtId="3" fontId="6" fillId="9" borderId="0" xfId="4" applyNumberFormat="1" applyFont="1" applyFill="1" applyBorder="1" applyAlignment="1">
      <alignment horizontal="center"/>
    </xf>
    <xf numFmtId="0" fontId="0" fillId="3" borderId="0" xfId="0" applyFont="1" applyFill="1" applyBorder="1"/>
    <xf numFmtId="0" fontId="0" fillId="3" borderId="8" xfId="0" applyFont="1" applyFill="1" applyBorder="1"/>
    <xf numFmtId="164" fontId="8" fillId="3" borderId="0" xfId="2" applyNumberFormat="1" applyFont="1" applyFill="1" applyBorder="1" applyAlignment="1">
      <alignment horizontal="center" wrapText="1"/>
    </xf>
    <xf numFmtId="164" fontId="8" fillId="3" borderId="8" xfId="2" applyNumberFormat="1" applyFont="1" applyFill="1" applyBorder="1" applyAlignment="1">
      <alignment horizontal="center" wrapText="1"/>
    </xf>
    <xf numFmtId="0" fontId="24" fillId="9" borderId="16" xfId="1" applyFont="1" applyFill="1" applyBorder="1" applyAlignment="1">
      <alignment horizontal="center"/>
    </xf>
    <xf numFmtId="0" fontId="20" fillId="9" borderId="0" xfId="1" applyFont="1" applyFill="1" applyBorder="1" applyAlignment="1">
      <alignment horizontal="center"/>
    </xf>
    <xf numFmtId="0" fontId="34" fillId="3" borderId="16" xfId="1" applyFont="1" applyFill="1" applyBorder="1" applyAlignment="1">
      <alignment horizontal="right" wrapText="1"/>
    </xf>
    <xf numFmtId="0" fontId="34" fillId="3" borderId="0" xfId="1" applyFont="1" applyFill="1" applyBorder="1" applyAlignment="1">
      <alignment horizontal="center" wrapText="1"/>
    </xf>
    <xf numFmtId="164" fontId="8" fillId="3" borderId="0" xfId="2" applyNumberFormat="1" applyFont="1" applyFill="1" applyBorder="1" applyAlignment="1">
      <alignment horizontal="center" vertical="center" wrapText="1"/>
    </xf>
    <xf numFmtId="0" fontId="8" fillId="3" borderId="0" xfId="2" applyFont="1" applyFill="1" applyBorder="1" applyAlignment="1">
      <alignment horizontal="center" vertical="center" wrapText="1"/>
    </xf>
    <xf numFmtId="1" fontId="8" fillId="3" borderId="0" xfId="2" applyNumberFormat="1" applyFont="1" applyFill="1" applyBorder="1" applyAlignment="1">
      <alignment horizontal="center" vertical="center" wrapText="1"/>
    </xf>
    <xf numFmtId="1" fontId="8" fillId="3" borderId="8" xfId="2" applyNumberFormat="1" applyFont="1" applyFill="1" applyBorder="1" applyAlignment="1">
      <alignment horizontal="center" vertical="center" wrapText="1"/>
    </xf>
    <xf numFmtId="0" fontId="18" fillId="9" borderId="48" xfId="1" applyFont="1" applyFill="1" applyBorder="1" applyAlignment="1">
      <alignment horizontal="center"/>
    </xf>
    <xf numFmtId="0" fontId="17" fillId="9" borderId="49" xfId="1" applyFont="1" applyFill="1" applyBorder="1" applyAlignment="1">
      <alignment horizontal="center"/>
    </xf>
    <xf numFmtId="0" fontId="2" fillId="9" borderId="49" xfId="1" applyFont="1" applyFill="1" applyBorder="1" applyAlignment="1">
      <alignment horizontal="center"/>
    </xf>
    <xf numFmtId="0" fontId="5" fillId="9" borderId="49" xfId="2" applyFont="1" applyFill="1" applyBorder="1" applyAlignment="1">
      <alignment horizontal="center"/>
    </xf>
    <xf numFmtId="0" fontId="5" fillId="9" borderId="50" xfId="2" applyFont="1" applyFill="1" applyBorder="1" applyAlignment="1">
      <alignment horizontal="center"/>
    </xf>
    <xf numFmtId="164" fontId="44" fillId="4" borderId="51" xfId="2" applyNumberFormat="1" applyFont="1" applyFill="1" applyBorder="1" applyAlignment="1">
      <alignment horizontal="center" vertical="center" wrapText="1"/>
    </xf>
    <xf numFmtId="164" fontId="44" fillId="4" borderId="52" xfId="2" applyNumberFormat="1" applyFont="1" applyFill="1" applyBorder="1" applyAlignment="1">
      <alignment horizontal="center" vertical="center" wrapText="1"/>
    </xf>
    <xf numFmtId="164" fontId="44" fillId="4" borderId="64" xfId="2" applyNumberFormat="1" applyFont="1" applyFill="1" applyBorder="1" applyAlignment="1">
      <alignment horizontal="center" vertical="center" wrapText="1"/>
    </xf>
    <xf numFmtId="1" fontId="44" fillId="4" borderId="54" xfId="2" applyNumberFormat="1" applyFont="1" applyFill="1" applyBorder="1" applyAlignment="1">
      <alignment horizontal="center" vertical="center" wrapText="1"/>
    </xf>
    <xf numFmtId="1" fontId="44" fillId="4" borderId="49" xfId="2" applyNumberFormat="1" applyFont="1" applyFill="1" applyBorder="1" applyAlignment="1">
      <alignment horizontal="center" vertical="center" wrapText="1"/>
    </xf>
    <xf numFmtId="1" fontId="44" fillId="4" borderId="64" xfId="2" applyNumberFormat="1" applyFont="1" applyFill="1" applyBorder="1" applyAlignment="1">
      <alignment horizontal="center" vertical="center" wrapText="1"/>
    </xf>
    <xf numFmtId="0" fontId="45" fillId="7" borderId="42" xfId="0" applyFont="1" applyFill="1" applyBorder="1"/>
    <xf numFmtId="164" fontId="8" fillId="3" borderId="25" xfId="2" applyNumberFormat="1" applyFont="1" applyFill="1" applyBorder="1" applyAlignment="1">
      <alignment wrapText="1"/>
    </xf>
    <xf numFmtId="164" fontId="8" fillId="3" borderId="7" xfId="2" applyNumberFormat="1" applyFont="1" applyFill="1" applyBorder="1" applyAlignment="1">
      <alignment wrapText="1"/>
    </xf>
    <xf numFmtId="164" fontId="8" fillId="3" borderId="19" xfId="2" applyNumberFormat="1" applyFont="1" applyFill="1" applyBorder="1" applyAlignment="1">
      <alignment wrapText="1"/>
    </xf>
    <xf numFmtId="164" fontId="8" fillId="3" borderId="24" xfId="2" applyNumberFormat="1" applyFont="1" applyFill="1" applyBorder="1" applyAlignment="1">
      <alignment wrapText="1"/>
    </xf>
    <xf numFmtId="165" fontId="8" fillId="3" borderId="25" xfId="2" applyNumberFormat="1" applyFont="1" applyFill="1" applyBorder="1" applyAlignment="1">
      <alignment wrapText="1"/>
    </xf>
    <xf numFmtId="165" fontId="8" fillId="3" borderId="7" xfId="2" applyNumberFormat="1" applyFont="1" applyFill="1" applyBorder="1" applyAlignment="1">
      <alignment wrapText="1"/>
    </xf>
    <xf numFmtId="165" fontId="8" fillId="3" borderId="19" xfId="2" applyNumberFormat="1" applyFont="1" applyFill="1" applyBorder="1" applyAlignment="1">
      <alignment wrapText="1"/>
    </xf>
    <xf numFmtId="165" fontId="8" fillId="3" borderId="24" xfId="2" applyNumberFormat="1" applyFont="1" applyFill="1" applyBorder="1" applyAlignment="1">
      <alignment wrapText="1"/>
    </xf>
    <xf numFmtId="165" fontId="8" fillId="3" borderId="7" xfId="2" applyNumberFormat="1" applyFont="1" applyFill="1" applyBorder="1" applyAlignment="1">
      <alignment horizontal="center" wrapText="1"/>
    </xf>
    <xf numFmtId="164" fontId="32" fillId="3" borderId="39" xfId="1" applyNumberFormat="1" applyFont="1" applyFill="1" applyBorder="1" applyAlignment="1">
      <alignment horizontal="right" wrapText="1"/>
    </xf>
    <xf numFmtId="164" fontId="32" fillId="3" borderId="24" xfId="0" applyNumberFormat="1" applyFont="1" applyFill="1" applyBorder="1"/>
    <xf numFmtId="164" fontId="32" fillId="4" borderId="47" xfId="0" applyNumberFormat="1" applyFont="1" applyFill="1" applyBorder="1"/>
    <xf numFmtId="164" fontId="32" fillId="3" borderId="41" xfId="0" applyNumberFormat="1" applyFont="1" applyFill="1" applyBorder="1"/>
    <xf numFmtId="164" fontId="32" fillId="3" borderId="39" xfId="0" applyNumberFormat="1" applyFont="1" applyFill="1" applyBorder="1"/>
    <xf numFmtId="0" fontId="23" fillId="4" borderId="22" xfId="1" applyFont="1" applyFill="1" applyBorder="1" applyAlignment="1">
      <alignment wrapText="1"/>
    </xf>
    <xf numFmtId="0" fontId="23" fillId="4" borderId="4" xfId="2" applyFont="1" applyFill="1" applyBorder="1" applyAlignment="1">
      <alignment wrapText="1"/>
    </xf>
    <xf numFmtId="164" fontId="23" fillId="4" borderId="7" xfId="2" applyNumberFormat="1" applyFont="1" applyFill="1" applyBorder="1" applyAlignment="1">
      <alignment horizontal="left" wrapText="1"/>
    </xf>
    <xf numFmtId="164" fontId="23" fillId="4" borderId="2" xfId="2" applyNumberFormat="1" applyFont="1" applyFill="1" applyBorder="1" applyAlignment="1">
      <alignment horizontal="left" wrapText="1"/>
    </xf>
    <xf numFmtId="164" fontId="23" fillId="4" borderId="41" xfId="2" applyNumberFormat="1" applyFont="1" applyFill="1" applyBorder="1" applyAlignment="1">
      <alignment horizontal="left" wrapText="1"/>
    </xf>
    <xf numFmtId="164" fontId="23" fillId="4" borderId="4" xfId="2" applyNumberFormat="1" applyFont="1" applyFill="1" applyBorder="1" applyAlignment="1">
      <alignment horizontal="left" wrapText="1"/>
    </xf>
    <xf numFmtId="164" fontId="21" fillId="4" borderId="39" xfId="3" applyNumberFormat="1" applyFont="1" applyFill="1" applyBorder="1"/>
    <xf numFmtId="164" fontId="21" fillId="4" borderId="25" xfId="1" applyNumberFormat="1" applyFont="1" applyFill="1" applyBorder="1" applyAlignment="1">
      <alignment wrapText="1"/>
    </xf>
    <xf numFmtId="165" fontId="8" fillId="4" borderId="7" xfId="2" applyNumberFormat="1" applyFont="1" applyFill="1" applyBorder="1" applyAlignment="1">
      <alignment horizontal="center" wrapText="1"/>
    </xf>
    <xf numFmtId="165" fontId="8" fillId="3" borderId="35" xfId="3" applyNumberFormat="1" applyFont="1" applyFill="1" applyBorder="1" applyAlignment="1">
      <alignment wrapText="1"/>
    </xf>
    <xf numFmtId="165" fontId="8" fillId="3" borderId="7" xfId="3" applyNumberFormat="1" applyFont="1" applyFill="1" applyBorder="1" applyAlignment="1">
      <alignment wrapText="1"/>
    </xf>
    <xf numFmtId="165" fontId="8" fillId="3" borderId="19" xfId="3" applyNumberFormat="1" applyFont="1" applyFill="1" applyBorder="1" applyAlignment="1">
      <alignment wrapText="1"/>
    </xf>
    <xf numFmtId="165" fontId="8" fillId="3" borderId="24" xfId="3" applyNumberFormat="1" applyFont="1" applyFill="1" applyBorder="1" applyAlignment="1">
      <alignment wrapText="1"/>
    </xf>
    <xf numFmtId="165" fontId="8" fillId="3" borderId="7" xfId="3" applyNumberFormat="1" applyFont="1" applyFill="1" applyBorder="1" applyAlignment="1">
      <alignment horizontal="center" wrapText="1"/>
    </xf>
    <xf numFmtId="165" fontId="8" fillId="4" borderId="1" xfId="2" applyNumberFormat="1" applyFont="1" applyFill="1" applyBorder="1" applyAlignment="1">
      <alignment horizontal="center" wrapText="1"/>
    </xf>
    <xf numFmtId="0" fontId="6" fillId="8" borderId="0" xfId="1" applyFont="1" applyFill="1" applyBorder="1" applyAlignment="1">
      <alignment horizontal="center"/>
    </xf>
    <xf numFmtId="0" fontId="0" fillId="4" borderId="0" xfId="0" applyFill="1" applyAlignment="1">
      <alignment wrapText="1"/>
    </xf>
    <xf numFmtId="0" fontId="22" fillId="8" borderId="0" xfId="1" applyFont="1" applyFill="1" applyBorder="1" applyAlignment="1">
      <alignment horizontal="center"/>
    </xf>
    <xf numFmtId="0" fontId="22" fillId="8" borderId="8" xfId="1" applyFont="1" applyFill="1" applyBorder="1" applyAlignment="1">
      <alignment horizontal="center"/>
    </xf>
    <xf numFmtId="9" fontId="8" fillId="4" borderId="14" xfId="3" applyFont="1" applyFill="1" applyBorder="1" applyAlignment="1">
      <alignment horizontal="center" wrapText="1"/>
    </xf>
    <xf numFmtId="9" fontId="8" fillId="4" borderId="7" xfId="3" applyFont="1" applyFill="1" applyBorder="1" applyAlignment="1">
      <alignment horizontal="center" wrapText="1"/>
    </xf>
    <xf numFmtId="1" fontId="26" fillId="3" borderId="67" xfId="4" applyNumberFormat="1" applyFont="1" applyFill="1" applyBorder="1" applyAlignment="1">
      <alignment wrapText="1"/>
    </xf>
    <xf numFmtId="1" fontId="8" fillId="4" borderId="35" xfId="2" applyNumberFormat="1" applyFont="1" applyFill="1" applyBorder="1" applyAlignment="1">
      <alignment horizontal="center" wrapText="1"/>
    </xf>
    <xf numFmtId="1" fontId="8" fillId="4" borderId="7" xfId="2" applyNumberFormat="1" applyFont="1" applyFill="1" applyBorder="1" applyAlignment="1">
      <alignment horizontal="center" wrapText="1"/>
    </xf>
    <xf numFmtId="1" fontId="8" fillId="4" borderId="24" xfId="2" applyNumberFormat="1" applyFont="1" applyFill="1" applyBorder="1" applyAlignment="1">
      <alignment horizontal="center" wrapText="1"/>
    </xf>
    <xf numFmtId="164" fontId="8" fillId="3" borderId="49" xfId="2" applyNumberFormat="1" applyFont="1" applyFill="1" applyBorder="1" applyAlignment="1">
      <alignment horizontal="center" wrapText="1"/>
    </xf>
    <xf numFmtId="9" fontId="8" fillId="3" borderId="49" xfId="3" applyFont="1" applyFill="1" applyBorder="1" applyAlignment="1">
      <alignment horizontal="right" wrapText="1"/>
    </xf>
    <xf numFmtId="0" fontId="8" fillId="2" borderId="21" xfId="1" applyFont="1" applyFill="1" applyBorder="1" applyAlignment="1">
      <alignment horizontal="right" wrapText="1"/>
    </xf>
    <xf numFmtId="164" fontId="23" fillId="4" borderId="19" xfId="2" applyNumberFormat="1" applyFont="1" applyFill="1" applyBorder="1" applyAlignment="1">
      <alignment horizontal="left" wrapText="1"/>
    </xf>
    <xf numFmtId="0" fontId="8" fillId="4" borderId="27" xfId="1" applyFont="1" applyFill="1" applyBorder="1" applyAlignment="1">
      <alignment horizontal="right" wrapText="1"/>
    </xf>
    <xf numFmtId="164" fontId="8" fillId="4" borderId="25" xfId="2" applyNumberFormat="1" applyFont="1" applyFill="1" applyBorder="1" applyAlignment="1">
      <alignment horizontal="left" wrapText="1"/>
    </xf>
    <xf numFmtId="164" fontId="8" fillId="3" borderId="22" xfId="2" applyNumberFormat="1" applyFont="1" applyFill="1" applyBorder="1" applyAlignment="1">
      <alignment horizontal="center" wrapText="1"/>
    </xf>
    <xf numFmtId="0" fontId="26" fillId="4" borderId="4" xfId="2" applyFont="1" applyFill="1" applyBorder="1" applyAlignment="1">
      <alignment wrapText="1"/>
    </xf>
    <xf numFmtId="164" fontId="26" fillId="4" borderId="4" xfId="2" applyNumberFormat="1" applyFont="1" applyFill="1" applyBorder="1" applyAlignment="1">
      <alignment horizontal="left" wrapText="1"/>
    </xf>
    <xf numFmtId="164" fontId="8" fillId="3" borderId="50" xfId="2" applyNumberFormat="1" applyFont="1" applyFill="1" applyBorder="1" applyAlignment="1">
      <alignment horizontal="center" wrapText="1"/>
    </xf>
    <xf numFmtId="9" fontId="8" fillId="4" borderId="35" xfId="3" applyFont="1" applyFill="1" applyBorder="1" applyAlignment="1">
      <alignment horizontal="center" wrapText="1"/>
    </xf>
    <xf numFmtId="9" fontId="8" fillId="4" borderId="24" xfId="3" applyFont="1" applyFill="1" applyBorder="1" applyAlignment="1">
      <alignment horizontal="center" wrapText="1"/>
    </xf>
    <xf numFmtId="9" fontId="8" fillId="4" borderId="2" xfId="3" applyFont="1" applyFill="1" applyBorder="1" applyAlignment="1">
      <alignment horizontal="center" wrapText="1"/>
    </xf>
    <xf numFmtId="9" fontId="8" fillId="4" borderId="39" xfId="3" applyFont="1" applyFill="1" applyBorder="1" applyAlignment="1">
      <alignment horizontal="center" wrapText="1"/>
    </xf>
    <xf numFmtId="9" fontId="8" fillId="4" borderId="41" xfId="3" applyFont="1" applyFill="1" applyBorder="1" applyAlignment="1">
      <alignment horizontal="center" wrapText="1"/>
    </xf>
    <xf numFmtId="9" fontId="8" fillId="4" borderId="33" xfId="3" applyFont="1" applyFill="1" applyBorder="1" applyAlignment="1">
      <alignment horizontal="center" wrapText="1"/>
    </xf>
    <xf numFmtId="9" fontId="8" fillId="4" borderId="3" xfId="3" applyFont="1" applyFill="1" applyBorder="1" applyAlignment="1">
      <alignment horizontal="center" wrapText="1"/>
    </xf>
    <xf numFmtId="9" fontId="8" fillId="3" borderId="3" xfId="3" applyFont="1" applyFill="1" applyBorder="1" applyAlignment="1">
      <alignment horizontal="center" wrapText="1"/>
    </xf>
    <xf numFmtId="9" fontId="8" fillId="3" borderId="7" xfId="3" applyFont="1" applyFill="1" applyBorder="1" applyAlignment="1">
      <alignment horizontal="center" wrapText="1"/>
    </xf>
    <xf numFmtId="9" fontId="8" fillId="4" borderId="23" xfId="3" applyFont="1" applyFill="1" applyBorder="1" applyAlignment="1">
      <alignment horizontal="center" wrapText="1"/>
    </xf>
    <xf numFmtId="9" fontId="8" fillId="4" borderId="17" xfId="3" applyFont="1" applyFill="1" applyBorder="1" applyAlignment="1">
      <alignment horizontal="center" wrapText="1"/>
    </xf>
    <xf numFmtId="9" fontId="8" fillId="4" borderId="21" xfId="3" applyFont="1" applyFill="1" applyBorder="1" applyAlignment="1">
      <alignment horizontal="center" wrapText="1"/>
    </xf>
    <xf numFmtId="9" fontId="8" fillId="4" borderId="19" xfId="3" applyFont="1" applyFill="1" applyBorder="1" applyAlignment="1">
      <alignment horizontal="center" wrapText="1"/>
    </xf>
    <xf numFmtId="9" fontId="8" fillId="3" borderId="49" xfId="3" applyFont="1" applyFill="1" applyBorder="1" applyAlignment="1">
      <alignment horizontal="center" wrapText="1"/>
    </xf>
    <xf numFmtId="9" fontId="8" fillId="4" borderId="6" xfId="3" applyFont="1" applyFill="1" applyBorder="1" applyAlignment="1">
      <alignment horizontal="center" wrapText="1"/>
    </xf>
    <xf numFmtId="9" fontId="8" fillId="4" borderId="25" xfId="3" applyFont="1" applyFill="1" applyBorder="1" applyAlignment="1">
      <alignment horizontal="center" wrapText="1"/>
    </xf>
    <xf numFmtId="9" fontId="8" fillId="4" borderId="1" xfId="3" applyFont="1" applyFill="1" applyBorder="1" applyAlignment="1">
      <alignment horizontal="center" wrapText="1"/>
    </xf>
    <xf numFmtId="1" fontId="32" fillId="4" borderId="36" xfId="1" applyNumberFormat="1" applyFont="1" applyFill="1" applyBorder="1" applyAlignment="1">
      <alignment horizontal="center" wrapText="1"/>
    </xf>
    <xf numFmtId="1" fontId="32" fillId="4" borderId="35" xfId="0" applyNumberFormat="1" applyFont="1" applyFill="1" applyBorder="1" applyAlignment="1">
      <alignment horizontal="center"/>
    </xf>
    <xf numFmtId="1" fontId="32" fillId="4" borderId="39" xfId="1" applyNumberFormat="1" applyFont="1" applyFill="1" applyBorder="1" applyAlignment="1">
      <alignment horizontal="center" wrapText="1"/>
    </xf>
    <xf numFmtId="1" fontId="32" fillId="4" borderId="24" xfId="0" applyNumberFormat="1" applyFont="1" applyFill="1" applyBorder="1" applyAlignment="1">
      <alignment horizontal="center"/>
    </xf>
    <xf numFmtId="1" fontId="31" fillId="3" borderId="0" xfId="0" applyNumberFormat="1" applyFont="1" applyFill="1" applyBorder="1" applyAlignment="1">
      <alignment horizontal="center"/>
    </xf>
    <xf numFmtId="1" fontId="31" fillId="3" borderId="8" xfId="0" applyNumberFormat="1" applyFont="1" applyFill="1" applyBorder="1" applyAlignment="1">
      <alignment horizontal="center"/>
    </xf>
    <xf numFmtId="1" fontId="32" fillId="4" borderId="33" xfId="1" applyNumberFormat="1" applyFont="1" applyFill="1" applyBorder="1" applyAlignment="1">
      <alignment horizontal="center" wrapText="1"/>
    </xf>
    <xf numFmtId="1" fontId="32" fillId="4" borderId="34" xfId="0" applyNumberFormat="1" applyFont="1" applyFill="1" applyBorder="1" applyAlignment="1">
      <alignment horizontal="center"/>
    </xf>
    <xf numFmtId="1" fontId="32" fillId="4" borderId="34" xfId="1" applyNumberFormat="1" applyFont="1" applyFill="1" applyBorder="1" applyAlignment="1">
      <alignment horizontal="center" wrapText="1"/>
    </xf>
    <xf numFmtId="1" fontId="32" fillId="4" borderId="17" xfId="1" applyNumberFormat="1" applyFont="1" applyFill="1" applyBorder="1" applyAlignment="1">
      <alignment horizontal="center" wrapText="1"/>
    </xf>
    <xf numFmtId="1" fontId="32" fillId="4" borderId="7" xfId="0" applyNumberFormat="1" applyFont="1" applyFill="1" applyBorder="1" applyAlignment="1">
      <alignment horizontal="center"/>
    </xf>
    <xf numFmtId="1" fontId="32" fillId="4" borderId="3" xfId="1" applyNumberFormat="1" applyFont="1" applyFill="1" applyBorder="1" applyAlignment="1">
      <alignment horizontal="center" wrapText="1"/>
    </xf>
    <xf numFmtId="1" fontId="32" fillId="4" borderId="1" xfId="0" applyNumberFormat="1" applyFont="1" applyFill="1" applyBorder="1" applyAlignment="1">
      <alignment horizontal="center"/>
    </xf>
    <xf numFmtId="1" fontId="32" fillId="4" borderId="1" xfId="1" applyNumberFormat="1" applyFont="1" applyFill="1" applyBorder="1" applyAlignment="1">
      <alignment horizontal="center" wrapText="1"/>
    </xf>
    <xf numFmtId="1" fontId="32" fillId="4" borderId="23" xfId="1" applyNumberFormat="1" applyFont="1" applyFill="1" applyBorder="1" applyAlignment="1">
      <alignment horizontal="center" wrapText="1"/>
    </xf>
    <xf numFmtId="1" fontId="32" fillId="4" borderId="14" xfId="0" applyNumberFormat="1" applyFont="1" applyFill="1" applyBorder="1" applyAlignment="1">
      <alignment horizontal="center"/>
    </xf>
    <xf numFmtId="1" fontId="32" fillId="4" borderId="14" xfId="1" applyNumberFormat="1" applyFont="1" applyFill="1" applyBorder="1" applyAlignment="1">
      <alignment horizontal="center" wrapText="1"/>
    </xf>
    <xf numFmtId="1" fontId="33" fillId="3" borderId="0" xfId="0" applyNumberFormat="1" applyFont="1" applyFill="1" applyBorder="1" applyAlignment="1">
      <alignment horizontal="center"/>
    </xf>
    <xf numFmtId="164" fontId="32" fillId="4" borderId="35" xfId="0" applyNumberFormat="1" applyFont="1" applyFill="1" applyBorder="1" applyAlignment="1">
      <alignment horizontal="right"/>
    </xf>
    <xf numFmtId="2" fontId="44" fillId="4" borderId="51" xfId="2" applyNumberFormat="1" applyFont="1" applyFill="1" applyBorder="1" applyAlignment="1">
      <alignment horizontal="center" vertical="center" wrapText="1"/>
    </xf>
    <xf numFmtId="2" fontId="44" fillId="4" borderId="52" xfId="2" applyNumberFormat="1" applyFont="1" applyFill="1" applyBorder="1" applyAlignment="1">
      <alignment horizontal="center" vertical="center" wrapText="1"/>
    </xf>
    <xf numFmtId="164" fontId="8" fillId="3" borderId="35" xfId="2" applyNumberFormat="1" applyFont="1" applyFill="1" applyBorder="1" applyAlignment="1">
      <alignment wrapText="1"/>
    </xf>
    <xf numFmtId="0" fontId="6" fillId="8" borderId="0" xfId="1" applyFont="1" applyFill="1" applyBorder="1" applyAlignment="1">
      <alignment horizontal="center"/>
    </xf>
    <xf numFmtId="164" fontId="8" fillId="4" borderId="33" xfId="2" applyNumberFormat="1" applyFont="1" applyFill="1" applyBorder="1" applyAlignment="1">
      <alignment horizontal="center" wrapText="1"/>
    </xf>
    <xf numFmtId="164" fontId="8" fillId="4" borderId="3" xfId="2" applyNumberFormat="1" applyFont="1" applyFill="1" applyBorder="1" applyAlignment="1">
      <alignment horizontal="center" wrapText="1"/>
    </xf>
    <xf numFmtId="164" fontId="8" fillId="4" borderId="23" xfId="2" applyNumberFormat="1" applyFont="1" applyFill="1" applyBorder="1" applyAlignment="1">
      <alignment horizontal="center" wrapText="1"/>
    </xf>
    <xf numFmtId="1" fontId="8" fillId="4" borderId="41" xfId="2" applyNumberFormat="1" applyFont="1" applyFill="1" applyBorder="1" applyAlignment="1">
      <alignment horizontal="center" wrapText="1"/>
    </xf>
    <xf numFmtId="1" fontId="8" fillId="4" borderId="68" xfId="2" applyNumberFormat="1" applyFont="1" applyFill="1" applyBorder="1" applyAlignment="1">
      <alignment horizontal="center" wrapText="1"/>
    </xf>
    <xf numFmtId="1" fontId="8" fillId="3" borderId="22" xfId="2" applyNumberFormat="1" applyFont="1" applyFill="1" applyBorder="1" applyAlignment="1">
      <alignment horizontal="center" wrapText="1"/>
    </xf>
    <xf numFmtId="1" fontId="8" fillId="4" borderId="33" xfId="2" applyNumberFormat="1" applyFont="1" applyFill="1" applyBorder="1" applyAlignment="1">
      <alignment horizontal="center" wrapText="1"/>
    </xf>
    <xf numFmtId="1" fontId="8" fillId="4" borderId="3" xfId="2" applyNumberFormat="1" applyFont="1" applyFill="1" applyBorder="1" applyAlignment="1">
      <alignment horizontal="center" wrapText="1"/>
    </xf>
    <xf numFmtId="1" fontId="8" fillId="4" borderId="23" xfId="2" applyNumberFormat="1" applyFont="1" applyFill="1" applyBorder="1" applyAlignment="1">
      <alignment horizontal="center" wrapText="1"/>
    </xf>
    <xf numFmtId="1" fontId="8" fillId="4" borderId="2" xfId="2" applyNumberFormat="1" applyFont="1" applyFill="1" applyBorder="1" applyAlignment="1">
      <alignment horizontal="center" wrapText="1"/>
    </xf>
    <xf numFmtId="1" fontId="8" fillId="4" borderId="60" xfId="2" applyNumberFormat="1" applyFont="1" applyFill="1" applyBorder="1" applyAlignment="1">
      <alignment horizontal="center" wrapText="1"/>
    </xf>
    <xf numFmtId="164" fontId="23" fillId="4" borderId="24" xfId="2" applyNumberFormat="1" applyFont="1" applyFill="1" applyBorder="1" applyAlignment="1">
      <alignment horizontal="left" wrapText="1"/>
    </xf>
    <xf numFmtId="9" fontId="8" fillId="4" borderId="69" xfId="3" applyFont="1" applyFill="1" applyBorder="1" applyAlignment="1">
      <alignment horizontal="center" wrapText="1"/>
    </xf>
    <xf numFmtId="9" fontId="8" fillId="4" borderId="34" xfId="3" applyFont="1" applyFill="1" applyBorder="1" applyAlignment="1">
      <alignment horizontal="center" wrapText="1"/>
    </xf>
    <xf numFmtId="1" fontId="8" fillId="4" borderId="70" xfId="2" applyNumberFormat="1" applyFont="1" applyFill="1" applyBorder="1" applyAlignment="1">
      <alignment horizontal="center" wrapText="1"/>
    </xf>
    <xf numFmtId="1" fontId="8" fillId="4" borderId="39" xfId="2" applyNumberFormat="1" applyFont="1" applyFill="1" applyBorder="1" applyAlignment="1">
      <alignment horizontal="center" wrapText="1"/>
    </xf>
    <xf numFmtId="1" fontId="8" fillId="4" borderId="1" xfId="2" applyNumberFormat="1" applyFont="1" applyFill="1" applyBorder="1" applyAlignment="1">
      <alignment horizontal="center" wrapText="1"/>
    </xf>
    <xf numFmtId="1" fontId="8" fillId="4" borderId="17" xfId="2" applyNumberFormat="1" applyFont="1" applyFill="1" applyBorder="1" applyAlignment="1">
      <alignment horizontal="center" wrapText="1"/>
    </xf>
    <xf numFmtId="164" fontId="8" fillId="4" borderId="34" xfId="2" applyNumberFormat="1" applyFont="1" applyFill="1" applyBorder="1" applyAlignment="1">
      <alignment horizontal="center" wrapText="1"/>
    </xf>
    <xf numFmtId="9" fontId="8" fillId="4" borderId="60" xfId="3" applyFont="1" applyFill="1" applyBorder="1" applyAlignment="1">
      <alignment horizontal="center" wrapText="1"/>
    </xf>
    <xf numFmtId="9" fontId="8" fillId="3" borderId="0" xfId="3" applyFont="1" applyFill="1" applyBorder="1" applyAlignment="1">
      <alignment horizontal="center" wrapText="1"/>
    </xf>
    <xf numFmtId="0" fontId="0" fillId="4" borderId="0" xfId="0" applyFill="1" applyAlignment="1"/>
    <xf numFmtId="0" fontId="0" fillId="4" borderId="1" xfId="0" applyFill="1" applyBorder="1" applyAlignment="1"/>
    <xf numFmtId="0" fontId="1" fillId="4" borderId="1" xfId="1" applyFont="1" applyFill="1" applyBorder="1" applyAlignment="1"/>
    <xf numFmtId="164" fontId="32" fillId="4" borderId="1" xfId="1" applyNumberFormat="1" applyFont="1" applyFill="1" applyBorder="1" applyAlignment="1">
      <alignment horizontal="right"/>
    </xf>
    <xf numFmtId="165" fontId="8" fillId="4" borderId="1" xfId="2" applyNumberFormat="1" applyFont="1" applyFill="1" applyBorder="1" applyAlignment="1"/>
    <xf numFmtId="0" fontId="28" fillId="4" borderId="1" xfId="0" applyFont="1" applyFill="1" applyBorder="1" applyAlignment="1"/>
    <xf numFmtId="1" fontId="32" fillId="4" borderId="1" xfId="2" applyNumberFormat="1" applyFont="1" applyFill="1" applyBorder="1" applyAlignment="1">
      <alignment horizontal="center"/>
    </xf>
    <xf numFmtId="164" fontId="32" fillId="4" borderId="1" xfId="2" applyNumberFormat="1" applyFont="1" applyFill="1" applyBorder="1" applyAlignment="1"/>
    <xf numFmtId="164" fontId="32" fillId="4" borderId="1" xfId="2" applyNumberFormat="1" applyFont="1" applyFill="1" applyBorder="1" applyAlignment="1">
      <alignment horizontal="right"/>
    </xf>
    <xf numFmtId="164" fontId="28" fillId="4" borderId="1" xfId="0" applyNumberFormat="1" applyFont="1" applyFill="1" applyBorder="1" applyAlignment="1"/>
    <xf numFmtId="9" fontId="0" fillId="4" borderId="0" xfId="0" applyNumberFormat="1" applyFill="1"/>
    <xf numFmtId="164" fontId="32" fillId="4" borderId="7" xfId="0" applyNumberFormat="1" applyFont="1" applyFill="1" applyBorder="1" applyAlignment="1">
      <alignment horizontal="center"/>
    </xf>
    <xf numFmtId="1" fontId="0" fillId="2" borderId="7" xfId="0" applyNumberFormat="1" applyFill="1" applyBorder="1"/>
    <xf numFmtId="0" fontId="6" fillId="7" borderId="0" xfId="0" applyFont="1" applyFill="1" applyBorder="1" applyAlignment="1">
      <alignment horizontal="center" vertical="top" wrapText="1"/>
    </xf>
    <xf numFmtId="0" fontId="6" fillId="7" borderId="8" xfId="0" applyFont="1" applyFill="1" applyBorder="1" applyAlignment="1">
      <alignment horizontal="center" vertical="top" wrapText="1"/>
    </xf>
    <xf numFmtId="0" fontId="39" fillId="7" borderId="16" xfId="0" applyFont="1" applyFill="1" applyBorder="1" applyAlignment="1">
      <alignment horizontal="left"/>
    </xf>
    <xf numFmtId="0" fontId="39" fillId="7" borderId="0" xfId="0" applyFont="1" applyFill="1" applyBorder="1" applyAlignment="1">
      <alignment horizontal="left"/>
    </xf>
    <xf numFmtId="0" fontId="37" fillId="4" borderId="0" xfId="0" applyFont="1" applyFill="1" applyAlignment="1">
      <alignment horizontal="center"/>
    </xf>
    <xf numFmtId="0" fontId="11" fillId="4" borderId="0" xfId="0" applyFont="1" applyFill="1" applyAlignment="1">
      <alignment horizontal="left" vertical="top" wrapText="1"/>
    </xf>
    <xf numFmtId="0" fontId="11" fillId="4" borderId="0" xfId="0" applyFont="1" applyFill="1" applyBorder="1" applyAlignment="1">
      <alignment horizontal="left" vertical="top" wrapText="1"/>
    </xf>
    <xf numFmtId="0" fontId="6" fillId="8" borderId="0" xfId="1" applyFont="1" applyFill="1" applyBorder="1" applyAlignment="1">
      <alignment horizontal="center"/>
    </xf>
    <xf numFmtId="0" fontId="6" fillId="8" borderId="8" xfId="1" applyFont="1" applyFill="1" applyBorder="1" applyAlignment="1">
      <alignment horizontal="center"/>
    </xf>
    <xf numFmtId="0" fontId="11" fillId="4" borderId="0" xfId="0" applyFont="1" applyFill="1" applyBorder="1" applyAlignment="1">
      <alignment horizontal="left" wrapText="1"/>
    </xf>
    <xf numFmtId="0" fontId="22" fillId="8" borderId="0" xfId="1" applyFont="1" applyFill="1" applyBorder="1" applyAlignment="1">
      <alignment horizontal="center" wrapText="1"/>
    </xf>
    <xf numFmtId="0" fontId="6" fillId="8" borderId="0" xfId="1" applyFont="1" applyFill="1" applyBorder="1" applyAlignment="1">
      <alignment horizontal="center" wrapText="1"/>
    </xf>
    <xf numFmtId="0" fontId="6" fillId="8" borderId="8" xfId="1" applyFont="1" applyFill="1" applyBorder="1" applyAlignment="1">
      <alignment horizontal="center" wrapText="1"/>
    </xf>
    <xf numFmtId="0" fontId="8" fillId="2" borderId="37" xfId="1" applyFont="1" applyFill="1" applyBorder="1" applyAlignment="1">
      <alignment horizontal="center" vertical="top" wrapText="1"/>
    </xf>
    <xf numFmtId="0" fontId="8" fillId="2" borderId="38" xfId="1" applyFont="1" applyFill="1" applyBorder="1" applyAlignment="1">
      <alignment horizontal="center" vertical="top" wrapText="1"/>
    </xf>
    <xf numFmtId="0" fontId="8" fillId="4" borderId="12" xfId="1" applyFont="1" applyFill="1" applyBorder="1" applyAlignment="1">
      <alignment horizontal="left" vertical="top" wrapText="1"/>
    </xf>
    <xf numFmtId="0" fontId="6" fillId="8" borderId="22" xfId="1" applyFont="1" applyFill="1" applyBorder="1" applyAlignment="1">
      <alignment horizontal="center"/>
    </xf>
    <xf numFmtId="0" fontId="11" fillId="4" borderId="0" xfId="0" applyFont="1" applyFill="1" applyAlignment="1">
      <alignment wrapText="1"/>
    </xf>
    <xf numFmtId="0" fontId="0" fillId="4" borderId="0" xfId="0" applyFill="1" applyAlignment="1">
      <alignment wrapText="1"/>
    </xf>
    <xf numFmtId="0" fontId="6" fillId="8" borderId="46" xfId="1" applyFont="1" applyFill="1" applyBorder="1" applyAlignment="1">
      <alignment horizontal="center"/>
    </xf>
    <xf numFmtId="0" fontId="6" fillId="8" borderId="0" xfId="1" applyFont="1" applyFill="1" applyBorder="1" applyAlignment="1">
      <alignment horizontal="center" vertical="center" wrapText="1"/>
    </xf>
    <xf numFmtId="0" fontId="22" fillId="8" borderId="0" xfId="1" applyFont="1" applyFill="1" applyBorder="1" applyAlignment="1">
      <alignment horizontal="center"/>
    </xf>
    <xf numFmtId="1" fontId="26" fillId="4" borderId="57" xfId="2" applyNumberFormat="1" applyFont="1" applyFill="1" applyBorder="1" applyAlignment="1">
      <alignment horizontal="center" wrapText="1"/>
    </xf>
    <xf numFmtId="1" fontId="26" fillId="4" borderId="58" xfId="2" applyNumberFormat="1" applyFont="1" applyFill="1" applyBorder="1" applyAlignment="1">
      <alignment horizontal="center" wrapText="1"/>
    </xf>
    <xf numFmtId="1" fontId="26" fillId="4" borderId="57" xfId="3" applyNumberFormat="1" applyFont="1" applyFill="1" applyBorder="1" applyAlignment="1">
      <alignment horizontal="center" wrapText="1"/>
    </xf>
    <xf numFmtId="1" fontId="26" fillId="4" borderId="58" xfId="3" applyNumberFormat="1" applyFont="1" applyFill="1" applyBorder="1" applyAlignment="1">
      <alignment horizontal="center" wrapText="1"/>
    </xf>
    <xf numFmtId="1" fontId="34" fillId="4" borderId="57" xfId="3" applyNumberFormat="1" applyFont="1" applyFill="1" applyBorder="1" applyAlignment="1">
      <alignment horizontal="center" wrapText="1"/>
    </xf>
    <xf numFmtId="1" fontId="34" fillId="4" borderId="58" xfId="3" applyNumberFormat="1" applyFont="1" applyFill="1" applyBorder="1" applyAlignment="1">
      <alignment horizontal="center" wrapText="1"/>
    </xf>
    <xf numFmtId="0" fontId="6" fillId="8" borderId="8" xfId="1" applyFont="1" applyFill="1" applyBorder="1" applyAlignment="1">
      <alignment horizontal="center" vertical="center" wrapText="1"/>
    </xf>
    <xf numFmtId="0" fontId="22" fillId="8" borderId="8" xfId="1" applyFont="1" applyFill="1" applyBorder="1" applyAlignment="1">
      <alignment horizontal="center"/>
    </xf>
    <xf numFmtId="0" fontId="11" fillId="4" borderId="0" xfId="0" applyFont="1" applyFill="1" applyAlignment="1">
      <alignment horizontal="left" wrapText="1"/>
    </xf>
    <xf numFmtId="164" fontId="34" fillId="4" borderId="57" xfId="2" applyNumberFormat="1" applyFont="1" applyFill="1" applyBorder="1" applyAlignment="1">
      <alignment horizontal="center" wrapText="1"/>
    </xf>
    <xf numFmtId="164" fontId="34" fillId="4" borderId="58" xfId="2" applyNumberFormat="1" applyFont="1" applyFill="1" applyBorder="1" applyAlignment="1">
      <alignment horizontal="center" wrapText="1"/>
    </xf>
    <xf numFmtId="0" fontId="6" fillId="8" borderId="0" xfId="1" applyFont="1" applyFill="1" applyBorder="1" applyAlignment="1">
      <alignment horizontal="center" vertical="center"/>
    </xf>
    <xf numFmtId="0" fontId="37" fillId="7" borderId="0" xfId="0" applyFont="1" applyFill="1" applyBorder="1" applyAlignment="1">
      <alignment horizontal="center"/>
    </xf>
    <xf numFmtId="0" fontId="37" fillId="7" borderId="8" xfId="0" applyFont="1" applyFill="1" applyBorder="1" applyAlignment="1">
      <alignment horizontal="center"/>
    </xf>
    <xf numFmtId="164" fontId="34" fillId="4" borderId="36" xfId="2" applyNumberFormat="1" applyFont="1" applyFill="1" applyBorder="1" applyAlignment="1">
      <alignment horizontal="center" wrapText="1"/>
    </xf>
    <xf numFmtId="164" fontId="34" fillId="4" borderId="47" xfId="2" applyNumberFormat="1" applyFont="1" applyFill="1" applyBorder="1" applyAlignment="1">
      <alignment horizontal="center" wrapText="1"/>
    </xf>
    <xf numFmtId="0" fontId="11" fillId="4" borderId="0" xfId="0" applyFont="1" applyFill="1" applyAlignment="1">
      <alignment horizontal="left" vertical="center" wrapText="1"/>
    </xf>
    <xf numFmtId="0" fontId="40" fillId="8" borderId="0" xfId="1" applyFont="1" applyFill="1" applyBorder="1" applyAlignment="1">
      <alignment horizontal="center"/>
    </xf>
    <xf numFmtId="0" fontId="40" fillId="8" borderId="8" xfId="1" applyFont="1" applyFill="1" applyBorder="1" applyAlignment="1">
      <alignment horizontal="center"/>
    </xf>
    <xf numFmtId="0" fontId="2" fillId="2" borderId="16" xfId="1" applyFont="1" applyFill="1" applyBorder="1" applyAlignment="1">
      <alignment horizontal="center"/>
    </xf>
    <xf numFmtId="0" fontId="23" fillId="4" borderId="20" xfId="1" applyFont="1" applyFill="1" applyBorder="1" applyAlignment="1">
      <alignment horizontal="left" vertical="top"/>
    </xf>
  </cellXfs>
  <cellStyles count="9">
    <cellStyle name="Normal" xfId="0" builtinId="0"/>
    <cellStyle name="Normal 2" xfId="5" xr:uid="{00000000-0005-0000-0000-000001000000}"/>
    <cellStyle name="Normal 2 2" xfId="8" xr:uid="{00000000-0005-0000-0000-000002000000}"/>
    <cellStyle name="Normal 2 3" xfId="7" xr:uid="{00000000-0005-0000-0000-000003000000}"/>
    <cellStyle name="Normal 3" xfId="6" xr:uid="{00000000-0005-0000-0000-000004000000}"/>
    <cellStyle name="Normal_Ark1" xfId="1" xr:uid="{00000000-0005-0000-0000-000005000000}"/>
    <cellStyle name="Normal_Ark1 2" xfId="2" xr:uid="{00000000-0005-0000-0000-000006000000}"/>
    <cellStyle name="Normal_Ark1 2 2" xfId="4" xr:uid="{00000000-0005-0000-0000-000007000000}"/>
    <cellStyle name="Procent" xfId="3" builtinId="5"/>
  </cellStyles>
  <dxfs count="8">
    <dxf>
      <font>
        <color theme="0" tint="-0.14996795556505021"/>
      </font>
    </dxf>
    <dxf>
      <font>
        <color rgb="FF92D050"/>
      </font>
    </dxf>
    <dxf>
      <font>
        <color rgb="FF92D050"/>
      </font>
    </dxf>
    <dxf>
      <font>
        <color rgb="FFFF0000"/>
      </font>
      <fill>
        <patternFill>
          <bgColor rgb="FFFF0000"/>
        </patternFill>
      </fill>
    </dxf>
    <dxf>
      <font>
        <color theme="1"/>
      </font>
      <fill>
        <patternFill>
          <bgColor theme="1"/>
        </patternFill>
      </fill>
    </dxf>
    <dxf>
      <font>
        <color theme="0" tint="-0.14996795556505021"/>
      </font>
    </dxf>
    <dxf>
      <font>
        <color rgb="FF92D050"/>
      </font>
    </dxf>
    <dxf>
      <font>
        <color rgb="FF92D050"/>
      </font>
    </dxf>
  </dxfs>
  <tableStyles count="0" defaultTableStyle="TableStyleMedium9" defaultPivotStyle="PivotStyleLight16"/>
  <colors>
    <mruColors>
      <color rgb="FF9B2525"/>
      <color rgb="FF952B2B"/>
      <color rgb="FF8B3535"/>
      <color rgb="FFC00000"/>
      <color rgb="FF9E2E22"/>
      <color rgb="FFA91717"/>
      <color rgb="FFB50B0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microsoft.com/office/2006/relationships/vbaProject" Target="vbaProject.bin"/><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11</xdr:col>
      <xdr:colOff>238125</xdr:colOff>
      <xdr:row>6</xdr:row>
      <xdr:rowOff>104775</xdr:rowOff>
    </xdr:from>
    <xdr:to>
      <xdr:col>11</xdr:col>
      <xdr:colOff>523875</xdr:colOff>
      <xdr:row>6</xdr:row>
      <xdr:rowOff>104777</xdr:rowOff>
    </xdr:to>
    <xdr:cxnSp macro="[0]!Hop_samlet_produktivitet">
      <xdr:nvCxnSpPr>
        <xdr:cNvPr id="4" name="Lige pilforbindelse 3">
          <a:extLst>
            <a:ext uri="{FF2B5EF4-FFF2-40B4-BE49-F238E27FC236}">
              <a16:creationId xmlns:a16="http://schemas.microsoft.com/office/drawing/2014/main" id="{00000000-0008-0000-0000-000004000000}"/>
            </a:ext>
          </a:extLst>
        </xdr:cNvPr>
        <xdr:cNvCxnSpPr/>
      </xdr:nvCxnSpPr>
      <xdr:spPr>
        <a:xfrm flipV="1">
          <a:off x="7029450" y="1781175"/>
          <a:ext cx="285750" cy="2"/>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247650</xdr:colOff>
      <xdr:row>7</xdr:row>
      <xdr:rowOff>114300</xdr:rowOff>
    </xdr:from>
    <xdr:to>
      <xdr:col>11</xdr:col>
      <xdr:colOff>533400</xdr:colOff>
      <xdr:row>7</xdr:row>
      <xdr:rowOff>114302</xdr:rowOff>
    </xdr:to>
    <xdr:cxnSp macro="[0]!Hop_jurist_produktivitet">
      <xdr:nvCxnSpPr>
        <xdr:cNvPr id="13" name="Lige pilforbindelse 12">
          <a:extLst>
            <a:ext uri="{FF2B5EF4-FFF2-40B4-BE49-F238E27FC236}">
              <a16:creationId xmlns:a16="http://schemas.microsoft.com/office/drawing/2014/main" id="{00000000-0008-0000-0000-00000D000000}"/>
            </a:ext>
          </a:extLst>
        </xdr:cNvPr>
        <xdr:cNvCxnSpPr/>
      </xdr:nvCxnSpPr>
      <xdr:spPr>
        <a:xfrm flipV="1">
          <a:off x="7038975" y="1981200"/>
          <a:ext cx="285750" cy="2"/>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266700</xdr:colOff>
      <xdr:row>12</xdr:row>
      <xdr:rowOff>104775</xdr:rowOff>
    </xdr:from>
    <xdr:to>
      <xdr:col>11</xdr:col>
      <xdr:colOff>552450</xdr:colOff>
      <xdr:row>12</xdr:row>
      <xdr:rowOff>104777</xdr:rowOff>
    </xdr:to>
    <xdr:cxnSp macro="[0]!Hop_MÅLOPF_civil">
      <xdr:nvCxnSpPr>
        <xdr:cNvPr id="14" name="Lige pilforbindelse 13">
          <a:extLst>
            <a:ext uri="{FF2B5EF4-FFF2-40B4-BE49-F238E27FC236}">
              <a16:creationId xmlns:a16="http://schemas.microsoft.com/office/drawing/2014/main" id="{00000000-0008-0000-0000-00000E000000}"/>
            </a:ext>
          </a:extLst>
        </xdr:cNvPr>
        <xdr:cNvCxnSpPr/>
      </xdr:nvCxnSpPr>
      <xdr:spPr>
        <a:xfrm flipV="1">
          <a:off x="7058025" y="2933700"/>
          <a:ext cx="285750" cy="2"/>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13</xdr:row>
      <xdr:rowOff>114300</xdr:rowOff>
    </xdr:from>
    <xdr:to>
      <xdr:col>11</xdr:col>
      <xdr:colOff>552450</xdr:colOff>
      <xdr:row>13</xdr:row>
      <xdr:rowOff>123825</xdr:rowOff>
    </xdr:to>
    <xdr:cxnSp macro="[0]!Hop_MÅLOPF_foged">
      <xdr:nvCxnSpPr>
        <xdr:cNvPr id="15" name="Lige pilforbindelse 14">
          <a:extLst>
            <a:ext uri="{FF2B5EF4-FFF2-40B4-BE49-F238E27FC236}">
              <a16:creationId xmlns:a16="http://schemas.microsoft.com/office/drawing/2014/main" id="{00000000-0008-0000-0000-00000F000000}"/>
            </a:ext>
          </a:extLst>
        </xdr:cNvPr>
        <xdr:cNvCxnSpPr/>
      </xdr:nvCxnSpPr>
      <xdr:spPr>
        <a:xfrm>
          <a:off x="7048500" y="3324225"/>
          <a:ext cx="295275" cy="9525"/>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15</xdr:row>
      <xdr:rowOff>133350</xdr:rowOff>
    </xdr:from>
    <xdr:to>
      <xdr:col>11</xdr:col>
      <xdr:colOff>552450</xdr:colOff>
      <xdr:row>15</xdr:row>
      <xdr:rowOff>142876</xdr:rowOff>
    </xdr:to>
    <xdr:cxnSp macro="[0]!Hop_sagstid_straf">
      <xdr:nvCxnSpPr>
        <xdr:cNvPr id="16" name="Lige pilforbindelse 15">
          <a:extLst>
            <a:ext uri="{FF2B5EF4-FFF2-40B4-BE49-F238E27FC236}">
              <a16:creationId xmlns:a16="http://schemas.microsoft.com/office/drawing/2014/main" id="{00000000-0008-0000-0000-000010000000}"/>
            </a:ext>
          </a:extLst>
        </xdr:cNvPr>
        <xdr:cNvCxnSpPr/>
      </xdr:nvCxnSpPr>
      <xdr:spPr>
        <a:xfrm flipV="1">
          <a:off x="7048500" y="3533775"/>
          <a:ext cx="295275" cy="9526"/>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276225</xdr:colOff>
      <xdr:row>16</xdr:row>
      <xdr:rowOff>114300</xdr:rowOff>
    </xdr:from>
    <xdr:to>
      <xdr:col>11</xdr:col>
      <xdr:colOff>542925</xdr:colOff>
      <xdr:row>16</xdr:row>
      <xdr:rowOff>123827</xdr:rowOff>
    </xdr:to>
    <xdr:cxnSp macro="[0]!Hop_sagstid_civil">
      <xdr:nvCxnSpPr>
        <xdr:cNvPr id="17" name="Lige pilforbindelse 16">
          <a:extLst>
            <a:ext uri="{FF2B5EF4-FFF2-40B4-BE49-F238E27FC236}">
              <a16:creationId xmlns:a16="http://schemas.microsoft.com/office/drawing/2014/main" id="{00000000-0008-0000-0000-000011000000}"/>
            </a:ext>
          </a:extLst>
        </xdr:cNvPr>
        <xdr:cNvCxnSpPr/>
      </xdr:nvCxnSpPr>
      <xdr:spPr>
        <a:xfrm flipV="1">
          <a:off x="7067550" y="3714750"/>
          <a:ext cx="266700" cy="9527"/>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266700</xdr:colOff>
      <xdr:row>17</xdr:row>
      <xdr:rowOff>123825</xdr:rowOff>
    </xdr:from>
    <xdr:to>
      <xdr:col>11</xdr:col>
      <xdr:colOff>542925</xdr:colOff>
      <xdr:row>17</xdr:row>
      <xdr:rowOff>123826</xdr:rowOff>
    </xdr:to>
    <xdr:cxnSp macro="[0]!Hop_sagstid_foged">
      <xdr:nvCxnSpPr>
        <xdr:cNvPr id="18" name="Lige pilforbindelse 17">
          <a:extLst>
            <a:ext uri="{FF2B5EF4-FFF2-40B4-BE49-F238E27FC236}">
              <a16:creationId xmlns:a16="http://schemas.microsoft.com/office/drawing/2014/main" id="{00000000-0008-0000-0000-000012000000}"/>
            </a:ext>
          </a:extLst>
        </xdr:cNvPr>
        <xdr:cNvCxnSpPr/>
      </xdr:nvCxnSpPr>
      <xdr:spPr>
        <a:xfrm flipV="1">
          <a:off x="7058025" y="3914775"/>
          <a:ext cx="276225" cy="1"/>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18</xdr:row>
      <xdr:rowOff>123825</xdr:rowOff>
    </xdr:from>
    <xdr:to>
      <xdr:col>11</xdr:col>
      <xdr:colOff>552450</xdr:colOff>
      <xdr:row>18</xdr:row>
      <xdr:rowOff>133353</xdr:rowOff>
    </xdr:to>
    <xdr:cxnSp macro="[0]!Hop_sagstid_skifte">
      <xdr:nvCxnSpPr>
        <xdr:cNvPr id="19" name="Lige pilforbindelse 18">
          <a:extLst>
            <a:ext uri="{FF2B5EF4-FFF2-40B4-BE49-F238E27FC236}">
              <a16:creationId xmlns:a16="http://schemas.microsoft.com/office/drawing/2014/main" id="{00000000-0008-0000-0000-000013000000}"/>
            </a:ext>
          </a:extLst>
        </xdr:cNvPr>
        <xdr:cNvCxnSpPr/>
      </xdr:nvCxnSpPr>
      <xdr:spPr>
        <a:xfrm flipV="1">
          <a:off x="7048500" y="4105275"/>
          <a:ext cx="295275" cy="9528"/>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266700</xdr:colOff>
      <xdr:row>19</xdr:row>
      <xdr:rowOff>104775</xdr:rowOff>
    </xdr:from>
    <xdr:to>
      <xdr:col>11</xdr:col>
      <xdr:colOff>533400</xdr:colOff>
      <xdr:row>19</xdr:row>
      <xdr:rowOff>114302</xdr:rowOff>
    </xdr:to>
    <xdr:cxnSp macro="[0]!Hop_HR_nøgletal">
      <xdr:nvCxnSpPr>
        <xdr:cNvPr id="20" name="Lige pilforbindelse 19">
          <a:extLst>
            <a:ext uri="{FF2B5EF4-FFF2-40B4-BE49-F238E27FC236}">
              <a16:creationId xmlns:a16="http://schemas.microsoft.com/office/drawing/2014/main" id="{00000000-0008-0000-0000-000014000000}"/>
            </a:ext>
          </a:extLst>
        </xdr:cNvPr>
        <xdr:cNvCxnSpPr/>
      </xdr:nvCxnSpPr>
      <xdr:spPr>
        <a:xfrm flipV="1">
          <a:off x="7058025" y="4086225"/>
          <a:ext cx="266700" cy="9527"/>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266700</xdr:colOff>
      <xdr:row>20</xdr:row>
      <xdr:rowOff>114300</xdr:rowOff>
    </xdr:from>
    <xdr:to>
      <xdr:col>11</xdr:col>
      <xdr:colOff>561975</xdr:colOff>
      <xdr:row>20</xdr:row>
      <xdr:rowOff>123826</xdr:rowOff>
    </xdr:to>
    <xdr:cxnSp macro="[0]!Hop_ÅRVK_medgrp">
      <xdr:nvCxnSpPr>
        <xdr:cNvPr id="21" name="Lige pilforbindelse 20">
          <a:extLst>
            <a:ext uri="{FF2B5EF4-FFF2-40B4-BE49-F238E27FC236}">
              <a16:creationId xmlns:a16="http://schemas.microsoft.com/office/drawing/2014/main" id="{00000000-0008-0000-0000-000015000000}"/>
            </a:ext>
          </a:extLst>
        </xdr:cNvPr>
        <xdr:cNvCxnSpPr/>
      </xdr:nvCxnSpPr>
      <xdr:spPr>
        <a:xfrm flipV="1">
          <a:off x="7058025" y="4286250"/>
          <a:ext cx="295275" cy="9526"/>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276225</xdr:colOff>
      <xdr:row>21</xdr:row>
      <xdr:rowOff>95250</xdr:rowOff>
    </xdr:from>
    <xdr:to>
      <xdr:col>11</xdr:col>
      <xdr:colOff>561975</xdr:colOff>
      <xdr:row>21</xdr:row>
      <xdr:rowOff>104775</xdr:rowOff>
    </xdr:to>
    <xdr:cxnSp macro="[0]!Hop_ÅRVK_sagsområder">
      <xdr:nvCxnSpPr>
        <xdr:cNvPr id="22" name="Lige pilforbindelse 21">
          <a:extLst>
            <a:ext uri="{FF2B5EF4-FFF2-40B4-BE49-F238E27FC236}">
              <a16:creationId xmlns:a16="http://schemas.microsoft.com/office/drawing/2014/main" id="{00000000-0008-0000-0000-000016000000}"/>
            </a:ext>
          </a:extLst>
        </xdr:cNvPr>
        <xdr:cNvCxnSpPr/>
      </xdr:nvCxnSpPr>
      <xdr:spPr>
        <a:xfrm flipV="1">
          <a:off x="7067550" y="4457700"/>
          <a:ext cx="285750" cy="9525"/>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247650</xdr:colOff>
      <xdr:row>8</xdr:row>
      <xdr:rowOff>133350</xdr:rowOff>
    </xdr:from>
    <xdr:to>
      <xdr:col>11</xdr:col>
      <xdr:colOff>533400</xdr:colOff>
      <xdr:row>8</xdr:row>
      <xdr:rowOff>133352</xdr:rowOff>
    </xdr:to>
    <xdr:cxnSp macro="[0]!Hop_kontor_produktivitet">
      <xdr:nvCxnSpPr>
        <xdr:cNvPr id="23" name="Lige pilforbindelse 22">
          <a:extLst>
            <a:ext uri="{FF2B5EF4-FFF2-40B4-BE49-F238E27FC236}">
              <a16:creationId xmlns:a16="http://schemas.microsoft.com/office/drawing/2014/main" id="{00000000-0008-0000-0000-000017000000}"/>
            </a:ext>
          </a:extLst>
        </xdr:cNvPr>
        <xdr:cNvCxnSpPr/>
      </xdr:nvCxnSpPr>
      <xdr:spPr>
        <a:xfrm flipV="1">
          <a:off x="7038975" y="2190750"/>
          <a:ext cx="285750" cy="2"/>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xdr:row>
      <xdr:rowOff>123825</xdr:rowOff>
    </xdr:from>
    <xdr:to>
      <xdr:col>11</xdr:col>
      <xdr:colOff>542925</xdr:colOff>
      <xdr:row>9</xdr:row>
      <xdr:rowOff>123827</xdr:rowOff>
    </xdr:to>
    <xdr:cxnSp macro="[0]!Hop_ÅRVK_LedAdm">
      <xdr:nvCxnSpPr>
        <xdr:cNvPr id="24" name="Lige pilforbindelse 23">
          <a:extLst>
            <a:ext uri="{FF2B5EF4-FFF2-40B4-BE49-F238E27FC236}">
              <a16:creationId xmlns:a16="http://schemas.microsoft.com/office/drawing/2014/main" id="{00000000-0008-0000-0000-000018000000}"/>
            </a:ext>
          </a:extLst>
        </xdr:cNvPr>
        <xdr:cNvCxnSpPr/>
      </xdr:nvCxnSpPr>
      <xdr:spPr>
        <a:xfrm flipV="1">
          <a:off x="7048500" y="2371725"/>
          <a:ext cx="285750" cy="2"/>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10</xdr:row>
      <xdr:rowOff>133350</xdr:rowOff>
    </xdr:from>
    <xdr:to>
      <xdr:col>11</xdr:col>
      <xdr:colOff>542925</xdr:colOff>
      <xdr:row>10</xdr:row>
      <xdr:rowOff>133352</xdr:rowOff>
    </xdr:to>
    <xdr:cxnSp macro="[0]!Hop_aktivitet">
      <xdr:nvCxnSpPr>
        <xdr:cNvPr id="25" name="Lige pilforbindelse 24">
          <a:extLst>
            <a:ext uri="{FF2B5EF4-FFF2-40B4-BE49-F238E27FC236}">
              <a16:creationId xmlns:a16="http://schemas.microsoft.com/office/drawing/2014/main" id="{00000000-0008-0000-0000-000019000000}"/>
            </a:ext>
          </a:extLst>
        </xdr:cNvPr>
        <xdr:cNvCxnSpPr/>
      </xdr:nvCxnSpPr>
      <xdr:spPr>
        <a:xfrm flipV="1">
          <a:off x="7048500" y="2581275"/>
          <a:ext cx="285750" cy="2"/>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11</xdr:row>
      <xdr:rowOff>123825</xdr:rowOff>
    </xdr:from>
    <xdr:to>
      <xdr:col>11</xdr:col>
      <xdr:colOff>542925</xdr:colOff>
      <xdr:row>11</xdr:row>
      <xdr:rowOff>123827</xdr:rowOff>
    </xdr:to>
    <xdr:cxnSp macro="[0]!Hop_MÅLOPF_straf">
      <xdr:nvCxnSpPr>
        <xdr:cNvPr id="26" name="Lige pilforbindelse 25">
          <a:extLst>
            <a:ext uri="{FF2B5EF4-FFF2-40B4-BE49-F238E27FC236}">
              <a16:creationId xmlns:a16="http://schemas.microsoft.com/office/drawing/2014/main" id="{00000000-0008-0000-0000-00001A000000}"/>
            </a:ext>
          </a:extLst>
        </xdr:cNvPr>
        <xdr:cNvCxnSpPr/>
      </xdr:nvCxnSpPr>
      <xdr:spPr>
        <a:xfrm flipV="1">
          <a:off x="7048500" y="2762250"/>
          <a:ext cx="285750" cy="2"/>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114299</xdr:colOff>
      <xdr:row>32</xdr:row>
      <xdr:rowOff>28576</xdr:rowOff>
    </xdr:from>
    <xdr:to>
      <xdr:col>1</xdr:col>
      <xdr:colOff>581024</xdr:colOff>
      <xdr:row>33</xdr:row>
      <xdr:rowOff>47626</xdr:rowOff>
    </xdr:to>
    <xdr:sp macro="[0]!Sml_Hjørring" textlink="">
      <xdr:nvSpPr>
        <xdr:cNvPr id="27" name="Tekstboks 26">
          <a:extLst>
            <a:ext uri="{FF2B5EF4-FFF2-40B4-BE49-F238E27FC236}">
              <a16:creationId xmlns:a16="http://schemas.microsoft.com/office/drawing/2014/main" id="{00000000-0008-0000-0000-00001B000000}"/>
            </a:ext>
          </a:extLst>
        </xdr:cNvPr>
        <xdr:cNvSpPr txBox="1"/>
      </xdr:nvSpPr>
      <xdr:spPr>
        <a:xfrm>
          <a:off x="114299" y="6248401"/>
          <a:ext cx="581025" cy="209550"/>
        </a:xfrm>
        <a:prstGeom prst="rect">
          <a:avLst/>
        </a:prstGeom>
        <a:solidFill>
          <a:schemeClr val="bg1">
            <a:lumMod val="85000"/>
          </a:schemeClr>
        </a:solidFill>
        <a:ln w="19050"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lang="da-DK" sz="700"/>
            <a:t>HJØRRING</a:t>
          </a:r>
        </a:p>
      </xdr:txBody>
    </xdr:sp>
    <xdr:clientData/>
  </xdr:twoCellAnchor>
  <xdr:twoCellAnchor>
    <xdr:from>
      <xdr:col>1</xdr:col>
      <xdr:colOff>609599</xdr:colOff>
      <xdr:row>32</xdr:row>
      <xdr:rowOff>28576</xdr:rowOff>
    </xdr:from>
    <xdr:to>
      <xdr:col>2</xdr:col>
      <xdr:colOff>581024</xdr:colOff>
      <xdr:row>33</xdr:row>
      <xdr:rowOff>47626</xdr:rowOff>
    </xdr:to>
    <xdr:sp macro="[0]!Sml_Aalborg" textlink="">
      <xdr:nvSpPr>
        <xdr:cNvPr id="28" name="Tekstboks 27">
          <a:extLst>
            <a:ext uri="{FF2B5EF4-FFF2-40B4-BE49-F238E27FC236}">
              <a16:creationId xmlns:a16="http://schemas.microsoft.com/office/drawing/2014/main" id="{00000000-0008-0000-0000-00001C000000}"/>
            </a:ext>
          </a:extLst>
        </xdr:cNvPr>
        <xdr:cNvSpPr txBox="1"/>
      </xdr:nvSpPr>
      <xdr:spPr>
        <a:xfrm>
          <a:off x="723899" y="6248401"/>
          <a:ext cx="581025" cy="209550"/>
        </a:xfrm>
        <a:prstGeom prst="rect">
          <a:avLst/>
        </a:prstGeom>
        <a:solidFill>
          <a:schemeClr val="bg1">
            <a:lumMod val="85000"/>
          </a:schemeClr>
        </a:solidFill>
        <a:ln w="19050"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lang="da-DK" sz="700"/>
            <a:t>AALBORG</a:t>
          </a:r>
        </a:p>
      </xdr:txBody>
    </xdr:sp>
    <xdr:clientData/>
  </xdr:twoCellAnchor>
  <xdr:twoCellAnchor>
    <xdr:from>
      <xdr:col>2</xdr:col>
      <xdr:colOff>609599</xdr:colOff>
      <xdr:row>32</xdr:row>
      <xdr:rowOff>28576</xdr:rowOff>
    </xdr:from>
    <xdr:to>
      <xdr:col>2</xdr:col>
      <xdr:colOff>1190624</xdr:colOff>
      <xdr:row>33</xdr:row>
      <xdr:rowOff>47626</xdr:rowOff>
    </xdr:to>
    <xdr:sp macro="[0]!Sml_Randers" textlink="">
      <xdr:nvSpPr>
        <xdr:cNvPr id="29" name="Tekstboks 28">
          <a:extLst>
            <a:ext uri="{FF2B5EF4-FFF2-40B4-BE49-F238E27FC236}">
              <a16:creationId xmlns:a16="http://schemas.microsoft.com/office/drawing/2014/main" id="{00000000-0008-0000-0000-00001D000000}"/>
            </a:ext>
          </a:extLst>
        </xdr:cNvPr>
        <xdr:cNvSpPr txBox="1"/>
      </xdr:nvSpPr>
      <xdr:spPr>
        <a:xfrm>
          <a:off x="1333499" y="6248401"/>
          <a:ext cx="581025" cy="209550"/>
        </a:xfrm>
        <a:prstGeom prst="rect">
          <a:avLst/>
        </a:prstGeom>
        <a:solidFill>
          <a:schemeClr val="bg1">
            <a:lumMod val="85000"/>
          </a:schemeClr>
        </a:solidFill>
        <a:ln w="19050"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lang="da-DK" sz="700"/>
            <a:t>RANDERS</a:t>
          </a:r>
        </a:p>
      </xdr:txBody>
    </xdr:sp>
    <xdr:clientData/>
  </xdr:twoCellAnchor>
  <xdr:twoCellAnchor>
    <xdr:from>
      <xdr:col>2</xdr:col>
      <xdr:colOff>1219199</xdr:colOff>
      <xdr:row>32</xdr:row>
      <xdr:rowOff>28576</xdr:rowOff>
    </xdr:from>
    <xdr:to>
      <xdr:col>2</xdr:col>
      <xdr:colOff>1800224</xdr:colOff>
      <xdr:row>33</xdr:row>
      <xdr:rowOff>47626</xdr:rowOff>
    </xdr:to>
    <xdr:sp macro="[0]!Sml_Århus" textlink="">
      <xdr:nvSpPr>
        <xdr:cNvPr id="30" name="Tekstboks 29">
          <a:extLst>
            <a:ext uri="{FF2B5EF4-FFF2-40B4-BE49-F238E27FC236}">
              <a16:creationId xmlns:a16="http://schemas.microsoft.com/office/drawing/2014/main" id="{00000000-0008-0000-0000-00001E000000}"/>
            </a:ext>
          </a:extLst>
        </xdr:cNvPr>
        <xdr:cNvSpPr txBox="1"/>
      </xdr:nvSpPr>
      <xdr:spPr>
        <a:xfrm>
          <a:off x="1943099" y="6248401"/>
          <a:ext cx="581025" cy="209550"/>
        </a:xfrm>
        <a:prstGeom prst="rect">
          <a:avLst/>
        </a:prstGeom>
        <a:solidFill>
          <a:schemeClr val="bg1">
            <a:lumMod val="85000"/>
          </a:schemeClr>
        </a:solidFill>
        <a:ln w="19050"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lang="da-DK" sz="700"/>
            <a:t>ÅRHUS</a:t>
          </a:r>
        </a:p>
      </xdr:txBody>
    </xdr:sp>
    <xdr:clientData/>
  </xdr:twoCellAnchor>
  <xdr:twoCellAnchor>
    <xdr:from>
      <xdr:col>2</xdr:col>
      <xdr:colOff>1828799</xdr:colOff>
      <xdr:row>32</xdr:row>
      <xdr:rowOff>28576</xdr:rowOff>
    </xdr:from>
    <xdr:to>
      <xdr:col>2</xdr:col>
      <xdr:colOff>2409824</xdr:colOff>
      <xdr:row>33</xdr:row>
      <xdr:rowOff>47626</xdr:rowOff>
    </xdr:to>
    <xdr:sp macro="[0]!Sml_Viborg" textlink="">
      <xdr:nvSpPr>
        <xdr:cNvPr id="31" name="Tekstboks 30">
          <a:extLst>
            <a:ext uri="{FF2B5EF4-FFF2-40B4-BE49-F238E27FC236}">
              <a16:creationId xmlns:a16="http://schemas.microsoft.com/office/drawing/2014/main" id="{00000000-0008-0000-0000-00001F000000}"/>
            </a:ext>
          </a:extLst>
        </xdr:cNvPr>
        <xdr:cNvSpPr txBox="1"/>
      </xdr:nvSpPr>
      <xdr:spPr>
        <a:xfrm>
          <a:off x="2552699" y="6248401"/>
          <a:ext cx="581025" cy="209550"/>
        </a:xfrm>
        <a:prstGeom prst="rect">
          <a:avLst/>
        </a:prstGeom>
        <a:solidFill>
          <a:schemeClr val="bg1">
            <a:lumMod val="85000"/>
          </a:schemeClr>
        </a:solidFill>
        <a:ln w="19050"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lang="da-DK" sz="700"/>
            <a:t>VIBORG</a:t>
          </a:r>
        </a:p>
      </xdr:txBody>
    </xdr:sp>
    <xdr:clientData/>
  </xdr:twoCellAnchor>
  <xdr:twoCellAnchor>
    <xdr:from>
      <xdr:col>2</xdr:col>
      <xdr:colOff>2447926</xdr:colOff>
      <xdr:row>32</xdr:row>
      <xdr:rowOff>28575</xdr:rowOff>
    </xdr:from>
    <xdr:to>
      <xdr:col>3</xdr:col>
      <xdr:colOff>257176</xdr:colOff>
      <xdr:row>33</xdr:row>
      <xdr:rowOff>47624</xdr:rowOff>
    </xdr:to>
    <xdr:sp macro="[0]!Sml_Holstebro" textlink="">
      <xdr:nvSpPr>
        <xdr:cNvPr id="33" name="Tekstboks 32">
          <a:extLst>
            <a:ext uri="{FF2B5EF4-FFF2-40B4-BE49-F238E27FC236}">
              <a16:creationId xmlns:a16="http://schemas.microsoft.com/office/drawing/2014/main" id="{00000000-0008-0000-0000-000021000000}"/>
            </a:ext>
          </a:extLst>
        </xdr:cNvPr>
        <xdr:cNvSpPr txBox="1"/>
      </xdr:nvSpPr>
      <xdr:spPr>
        <a:xfrm>
          <a:off x="3171826" y="6486525"/>
          <a:ext cx="628650" cy="219074"/>
        </a:xfrm>
        <a:prstGeom prst="rect">
          <a:avLst/>
        </a:prstGeom>
        <a:solidFill>
          <a:schemeClr val="bg1">
            <a:lumMod val="85000"/>
          </a:schemeClr>
        </a:solidFill>
        <a:ln w="19050"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lang="da-DK" sz="700"/>
            <a:t>HOLSTEBRO</a:t>
          </a:r>
        </a:p>
      </xdr:txBody>
    </xdr:sp>
    <xdr:clientData/>
  </xdr:twoCellAnchor>
  <xdr:twoCellAnchor>
    <xdr:from>
      <xdr:col>3</xdr:col>
      <xdr:colOff>285750</xdr:colOff>
      <xdr:row>32</xdr:row>
      <xdr:rowOff>28577</xdr:rowOff>
    </xdr:from>
    <xdr:to>
      <xdr:col>4</xdr:col>
      <xdr:colOff>371474</xdr:colOff>
      <xdr:row>33</xdr:row>
      <xdr:rowOff>47625</xdr:rowOff>
    </xdr:to>
    <xdr:sp macro="[0]!Sml_Herning" textlink="">
      <xdr:nvSpPr>
        <xdr:cNvPr id="34" name="Tekstboks 33">
          <a:extLst>
            <a:ext uri="{FF2B5EF4-FFF2-40B4-BE49-F238E27FC236}">
              <a16:creationId xmlns:a16="http://schemas.microsoft.com/office/drawing/2014/main" id="{00000000-0008-0000-0000-000022000000}"/>
            </a:ext>
          </a:extLst>
        </xdr:cNvPr>
        <xdr:cNvSpPr txBox="1"/>
      </xdr:nvSpPr>
      <xdr:spPr>
        <a:xfrm>
          <a:off x="3829050" y="6486527"/>
          <a:ext cx="552449" cy="219073"/>
        </a:xfrm>
        <a:prstGeom prst="rect">
          <a:avLst/>
        </a:prstGeom>
        <a:solidFill>
          <a:schemeClr val="bg1">
            <a:lumMod val="85000"/>
          </a:schemeClr>
        </a:solidFill>
        <a:ln w="19050"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lang="da-DK" sz="700"/>
            <a:t>HERNING</a:t>
          </a:r>
        </a:p>
      </xdr:txBody>
    </xdr:sp>
    <xdr:clientData/>
  </xdr:twoCellAnchor>
  <xdr:twoCellAnchor>
    <xdr:from>
      <xdr:col>4</xdr:col>
      <xdr:colOff>400051</xdr:colOff>
      <xdr:row>32</xdr:row>
      <xdr:rowOff>28575</xdr:rowOff>
    </xdr:from>
    <xdr:to>
      <xdr:col>5</xdr:col>
      <xdr:colOff>495301</xdr:colOff>
      <xdr:row>33</xdr:row>
      <xdr:rowOff>47626</xdr:rowOff>
    </xdr:to>
    <xdr:sp macro="[0]!Sml_Horsens" textlink="">
      <xdr:nvSpPr>
        <xdr:cNvPr id="35" name="Tekstboks 34">
          <a:extLst>
            <a:ext uri="{FF2B5EF4-FFF2-40B4-BE49-F238E27FC236}">
              <a16:creationId xmlns:a16="http://schemas.microsoft.com/office/drawing/2014/main" id="{00000000-0008-0000-0000-000023000000}"/>
            </a:ext>
          </a:extLst>
        </xdr:cNvPr>
        <xdr:cNvSpPr txBox="1"/>
      </xdr:nvSpPr>
      <xdr:spPr>
        <a:xfrm>
          <a:off x="4429126" y="6248400"/>
          <a:ext cx="590550" cy="219076"/>
        </a:xfrm>
        <a:prstGeom prst="rect">
          <a:avLst/>
        </a:prstGeom>
        <a:solidFill>
          <a:schemeClr val="bg1">
            <a:lumMod val="85000"/>
          </a:schemeClr>
        </a:solidFill>
        <a:ln w="19050"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lang="da-DK" sz="700"/>
            <a:t>HORSENS</a:t>
          </a:r>
        </a:p>
      </xdr:txBody>
    </xdr:sp>
    <xdr:clientData/>
  </xdr:twoCellAnchor>
  <xdr:twoCellAnchor>
    <xdr:from>
      <xdr:col>6</xdr:col>
      <xdr:colOff>28574</xdr:colOff>
      <xdr:row>32</xdr:row>
      <xdr:rowOff>28575</xdr:rowOff>
    </xdr:from>
    <xdr:to>
      <xdr:col>8</xdr:col>
      <xdr:colOff>0</xdr:colOff>
      <xdr:row>33</xdr:row>
      <xdr:rowOff>47626</xdr:rowOff>
    </xdr:to>
    <xdr:sp macro="[0]!Sml_Kolding" textlink="">
      <xdr:nvSpPr>
        <xdr:cNvPr id="36" name="Tekstboks 35">
          <a:extLst>
            <a:ext uri="{FF2B5EF4-FFF2-40B4-BE49-F238E27FC236}">
              <a16:creationId xmlns:a16="http://schemas.microsoft.com/office/drawing/2014/main" id="{00000000-0008-0000-0000-000024000000}"/>
            </a:ext>
          </a:extLst>
        </xdr:cNvPr>
        <xdr:cNvSpPr txBox="1"/>
      </xdr:nvSpPr>
      <xdr:spPr>
        <a:xfrm>
          <a:off x="5057774" y="6248400"/>
          <a:ext cx="590551" cy="219076"/>
        </a:xfrm>
        <a:prstGeom prst="rect">
          <a:avLst/>
        </a:prstGeom>
        <a:solidFill>
          <a:schemeClr val="bg1">
            <a:lumMod val="85000"/>
          </a:schemeClr>
        </a:solidFill>
        <a:ln w="19050"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lang="da-DK" sz="700"/>
            <a:t>KOLDING</a:t>
          </a:r>
        </a:p>
      </xdr:txBody>
    </xdr:sp>
    <xdr:clientData/>
  </xdr:twoCellAnchor>
  <xdr:twoCellAnchor>
    <xdr:from>
      <xdr:col>8</xdr:col>
      <xdr:colOff>28574</xdr:colOff>
      <xdr:row>32</xdr:row>
      <xdr:rowOff>28575</xdr:rowOff>
    </xdr:from>
    <xdr:to>
      <xdr:col>9</xdr:col>
      <xdr:colOff>57150</xdr:colOff>
      <xdr:row>33</xdr:row>
      <xdr:rowOff>47626</xdr:rowOff>
    </xdr:to>
    <xdr:sp macro="[0]!Sml_Esbjerg" textlink="">
      <xdr:nvSpPr>
        <xdr:cNvPr id="37" name="Tekstboks 36">
          <a:extLst>
            <a:ext uri="{FF2B5EF4-FFF2-40B4-BE49-F238E27FC236}">
              <a16:creationId xmlns:a16="http://schemas.microsoft.com/office/drawing/2014/main" id="{00000000-0008-0000-0000-000025000000}"/>
            </a:ext>
          </a:extLst>
        </xdr:cNvPr>
        <xdr:cNvSpPr txBox="1"/>
      </xdr:nvSpPr>
      <xdr:spPr>
        <a:xfrm>
          <a:off x="5676899" y="6248400"/>
          <a:ext cx="571501" cy="219076"/>
        </a:xfrm>
        <a:prstGeom prst="rect">
          <a:avLst/>
        </a:prstGeom>
        <a:solidFill>
          <a:schemeClr val="bg1">
            <a:lumMod val="85000"/>
          </a:schemeClr>
        </a:solidFill>
        <a:ln w="19050"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lang="da-DK" sz="700"/>
            <a:t>ESBJERG</a:t>
          </a:r>
        </a:p>
      </xdr:txBody>
    </xdr:sp>
    <xdr:clientData/>
  </xdr:twoCellAnchor>
  <xdr:twoCellAnchor>
    <xdr:from>
      <xdr:col>9</xdr:col>
      <xdr:colOff>85723</xdr:colOff>
      <xdr:row>32</xdr:row>
      <xdr:rowOff>28575</xdr:rowOff>
    </xdr:from>
    <xdr:to>
      <xdr:col>11</xdr:col>
      <xdr:colOff>247650</xdr:colOff>
      <xdr:row>33</xdr:row>
      <xdr:rowOff>47625</xdr:rowOff>
    </xdr:to>
    <xdr:sp macro="[0]!Sml_Sønderborg" textlink="">
      <xdr:nvSpPr>
        <xdr:cNvPr id="38" name="Tekstboks 37">
          <a:extLst>
            <a:ext uri="{FF2B5EF4-FFF2-40B4-BE49-F238E27FC236}">
              <a16:creationId xmlns:a16="http://schemas.microsoft.com/office/drawing/2014/main" id="{00000000-0008-0000-0000-000026000000}"/>
            </a:ext>
          </a:extLst>
        </xdr:cNvPr>
        <xdr:cNvSpPr txBox="1"/>
      </xdr:nvSpPr>
      <xdr:spPr>
        <a:xfrm>
          <a:off x="6276973" y="6248400"/>
          <a:ext cx="752477" cy="219075"/>
        </a:xfrm>
        <a:prstGeom prst="rect">
          <a:avLst/>
        </a:prstGeom>
        <a:solidFill>
          <a:schemeClr val="bg1">
            <a:lumMod val="85000"/>
          </a:schemeClr>
        </a:solidFill>
        <a:ln w="19050"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lang="da-DK" sz="700"/>
            <a:t>SØNDERBORG</a:t>
          </a:r>
        </a:p>
      </xdr:txBody>
    </xdr:sp>
    <xdr:clientData/>
  </xdr:twoCellAnchor>
  <xdr:twoCellAnchor>
    <xdr:from>
      <xdr:col>11</xdr:col>
      <xdr:colOff>276225</xdr:colOff>
      <xdr:row>32</xdr:row>
      <xdr:rowOff>28575</xdr:rowOff>
    </xdr:from>
    <xdr:to>
      <xdr:col>12</xdr:col>
      <xdr:colOff>228601</xdr:colOff>
      <xdr:row>33</xdr:row>
      <xdr:rowOff>47625</xdr:rowOff>
    </xdr:to>
    <xdr:sp macro="[0]!Sml_Odense" textlink="">
      <xdr:nvSpPr>
        <xdr:cNvPr id="39" name="Tekstboks 38">
          <a:extLst>
            <a:ext uri="{FF2B5EF4-FFF2-40B4-BE49-F238E27FC236}">
              <a16:creationId xmlns:a16="http://schemas.microsoft.com/office/drawing/2014/main" id="{00000000-0008-0000-0000-000027000000}"/>
            </a:ext>
          </a:extLst>
        </xdr:cNvPr>
        <xdr:cNvSpPr txBox="1"/>
      </xdr:nvSpPr>
      <xdr:spPr>
        <a:xfrm>
          <a:off x="7058025" y="6248400"/>
          <a:ext cx="561976" cy="219075"/>
        </a:xfrm>
        <a:prstGeom prst="rect">
          <a:avLst/>
        </a:prstGeom>
        <a:solidFill>
          <a:schemeClr val="bg1">
            <a:lumMod val="85000"/>
          </a:schemeClr>
        </a:solidFill>
        <a:ln w="19050"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lang="da-DK" sz="700"/>
            <a:t>ODENSE</a:t>
          </a:r>
        </a:p>
      </xdr:txBody>
    </xdr:sp>
    <xdr:clientData/>
  </xdr:twoCellAnchor>
  <xdr:twoCellAnchor>
    <xdr:from>
      <xdr:col>0</xdr:col>
      <xdr:colOff>114299</xdr:colOff>
      <xdr:row>33</xdr:row>
      <xdr:rowOff>104776</xdr:rowOff>
    </xdr:from>
    <xdr:to>
      <xdr:col>2</xdr:col>
      <xdr:colOff>133350</xdr:colOff>
      <xdr:row>33</xdr:row>
      <xdr:rowOff>314325</xdr:rowOff>
    </xdr:to>
    <xdr:sp macro="[0]!Sml_Nykøbing" textlink="">
      <xdr:nvSpPr>
        <xdr:cNvPr id="40" name="Tekstboks 39">
          <a:extLst>
            <a:ext uri="{FF2B5EF4-FFF2-40B4-BE49-F238E27FC236}">
              <a16:creationId xmlns:a16="http://schemas.microsoft.com/office/drawing/2014/main" id="{00000000-0008-0000-0000-000028000000}"/>
            </a:ext>
          </a:extLst>
        </xdr:cNvPr>
        <xdr:cNvSpPr txBox="1"/>
      </xdr:nvSpPr>
      <xdr:spPr>
        <a:xfrm>
          <a:off x="114299" y="6524626"/>
          <a:ext cx="742951" cy="209549"/>
        </a:xfrm>
        <a:prstGeom prst="rect">
          <a:avLst/>
        </a:prstGeom>
        <a:solidFill>
          <a:schemeClr val="bg1">
            <a:lumMod val="85000"/>
          </a:schemeClr>
        </a:solidFill>
        <a:ln w="19050"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lang="da-DK" sz="700"/>
            <a:t>NYKØBING</a:t>
          </a:r>
          <a:r>
            <a:rPr lang="da-DK" sz="700" baseline="0"/>
            <a:t> F.</a:t>
          </a:r>
          <a:endParaRPr lang="da-DK" sz="700"/>
        </a:p>
      </xdr:txBody>
    </xdr:sp>
    <xdr:clientData/>
  </xdr:twoCellAnchor>
  <xdr:twoCellAnchor>
    <xdr:from>
      <xdr:col>2</xdr:col>
      <xdr:colOff>161924</xdr:colOff>
      <xdr:row>33</xdr:row>
      <xdr:rowOff>104776</xdr:rowOff>
    </xdr:from>
    <xdr:to>
      <xdr:col>2</xdr:col>
      <xdr:colOff>742949</xdr:colOff>
      <xdr:row>33</xdr:row>
      <xdr:rowOff>314326</xdr:rowOff>
    </xdr:to>
    <xdr:sp macro="[0]!Sml_Næstved" textlink="">
      <xdr:nvSpPr>
        <xdr:cNvPr id="41" name="Tekstboks 40">
          <a:extLst>
            <a:ext uri="{FF2B5EF4-FFF2-40B4-BE49-F238E27FC236}">
              <a16:creationId xmlns:a16="http://schemas.microsoft.com/office/drawing/2014/main" id="{00000000-0008-0000-0000-000029000000}"/>
            </a:ext>
          </a:extLst>
        </xdr:cNvPr>
        <xdr:cNvSpPr txBox="1"/>
      </xdr:nvSpPr>
      <xdr:spPr>
        <a:xfrm>
          <a:off x="885824" y="6524626"/>
          <a:ext cx="581025" cy="209550"/>
        </a:xfrm>
        <a:prstGeom prst="rect">
          <a:avLst/>
        </a:prstGeom>
        <a:solidFill>
          <a:schemeClr val="bg1">
            <a:lumMod val="85000"/>
          </a:schemeClr>
        </a:solidFill>
        <a:ln w="19050"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lang="da-DK" sz="700"/>
            <a:t>NÆSTVED</a:t>
          </a:r>
        </a:p>
      </xdr:txBody>
    </xdr:sp>
    <xdr:clientData/>
  </xdr:twoCellAnchor>
  <xdr:twoCellAnchor>
    <xdr:from>
      <xdr:col>2</xdr:col>
      <xdr:colOff>771524</xdr:colOff>
      <xdr:row>33</xdr:row>
      <xdr:rowOff>104776</xdr:rowOff>
    </xdr:from>
    <xdr:to>
      <xdr:col>2</xdr:col>
      <xdr:colOff>1352549</xdr:colOff>
      <xdr:row>33</xdr:row>
      <xdr:rowOff>314326</xdr:rowOff>
    </xdr:to>
    <xdr:sp macro="[0]!Sml_Holbæk" textlink="">
      <xdr:nvSpPr>
        <xdr:cNvPr id="42" name="Tekstboks 41">
          <a:extLst>
            <a:ext uri="{FF2B5EF4-FFF2-40B4-BE49-F238E27FC236}">
              <a16:creationId xmlns:a16="http://schemas.microsoft.com/office/drawing/2014/main" id="{00000000-0008-0000-0000-00002A000000}"/>
            </a:ext>
          </a:extLst>
        </xdr:cNvPr>
        <xdr:cNvSpPr txBox="1"/>
      </xdr:nvSpPr>
      <xdr:spPr>
        <a:xfrm>
          <a:off x="1495424" y="6524626"/>
          <a:ext cx="581025" cy="209550"/>
        </a:xfrm>
        <a:prstGeom prst="rect">
          <a:avLst/>
        </a:prstGeom>
        <a:solidFill>
          <a:schemeClr val="bg1">
            <a:lumMod val="85000"/>
          </a:schemeClr>
        </a:solidFill>
        <a:ln w="19050"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lang="da-DK" sz="700"/>
            <a:t>HOLBÆK</a:t>
          </a:r>
        </a:p>
      </xdr:txBody>
    </xdr:sp>
    <xdr:clientData/>
  </xdr:twoCellAnchor>
  <xdr:twoCellAnchor>
    <xdr:from>
      <xdr:col>2</xdr:col>
      <xdr:colOff>1381124</xdr:colOff>
      <xdr:row>33</xdr:row>
      <xdr:rowOff>104776</xdr:rowOff>
    </xdr:from>
    <xdr:to>
      <xdr:col>2</xdr:col>
      <xdr:colOff>1962149</xdr:colOff>
      <xdr:row>33</xdr:row>
      <xdr:rowOff>314326</xdr:rowOff>
    </xdr:to>
    <xdr:sp macro="[0]!Sml_Roskilde" textlink="">
      <xdr:nvSpPr>
        <xdr:cNvPr id="43" name="Tekstboks 42">
          <a:extLst>
            <a:ext uri="{FF2B5EF4-FFF2-40B4-BE49-F238E27FC236}">
              <a16:creationId xmlns:a16="http://schemas.microsoft.com/office/drawing/2014/main" id="{00000000-0008-0000-0000-00002B000000}"/>
            </a:ext>
          </a:extLst>
        </xdr:cNvPr>
        <xdr:cNvSpPr txBox="1"/>
      </xdr:nvSpPr>
      <xdr:spPr>
        <a:xfrm>
          <a:off x="2105024" y="6524626"/>
          <a:ext cx="581025" cy="209550"/>
        </a:xfrm>
        <a:prstGeom prst="rect">
          <a:avLst/>
        </a:prstGeom>
        <a:solidFill>
          <a:schemeClr val="bg1">
            <a:lumMod val="85000"/>
          </a:schemeClr>
        </a:solidFill>
        <a:ln w="19050"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lang="da-DK" sz="700"/>
            <a:t>ROSKILDE</a:t>
          </a:r>
        </a:p>
      </xdr:txBody>
    </xdr:sp>
    <xdr:clientData/>
  </xdr:twoCellAnchor>
  <xdr:twoCellAnchor>
    <xdr:from>
      <xdr:col>2</xdr:col>
      <xdr:colOff>1990724</xdr:colOff>
      <xdr:row>33</xdr:row>
      <xdr:rowOff>104776</xdr:rowOff>
    </xdr:from>
    <xdr:to>
      <xdr:col>2</xdr:col>
      <xdr:colOff>2571749</xdr:colOff>
      <xdr:row>33</xdr:row>
      <xdr:rowOff>314326</xdr:rowOff>
    </xdr:to>
    <xdr:sp macro="[0]!Sml_Hillerød" textlink="">
      <xdr:nvSpPr>
        <xdr:cNvPr id="44" name="Tekstboks 43">
          <a:extLst>
            <a:ext uri="{FF2B5EF4-FFF2-40B4-BE49-F238E27FC236}">
              <a16:creationId xmlns:a16="http://schemas.microsoft.com/office/drawing/2014/main" id="{00000000-0008-0000-0000-00002C000000}"/>
            </a:ext>
          </a:extLst>
        </xdr:cNvPr>
        <xdr:cNvSpPr txBox="1"/>
      </xdr:nvSpPr>
      <xdr:spPr>
        <a:xfrm>
          <a:off x="2714624" y="6524626"/>
          <a:ext cx="581025" cy="209550"/>
        </a:xfrm>
        <a:prstGeom prst="rect">
          <a:avLst/>
        </a:prstGeom>
        <a:solidFill>
          <a:schemeClr val="bg1">
            <a:lumMod val="85000"/>
          </a:schemeClr>
        </a:solidFill>
        <a:ln w="19050"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lang="da-DK" sz="700"/>
            <a:t>HILLERØD</a:t>
          </a:r>
        </a:p>
      </xdr:txBody>
    </xdr:sp>
    <xdr:clientData/>
  </xdr:twoCellAnchor>
  <xdr:twoCellAnchor>
    <xdr:from>
      <xdr:col>2</xdr:col>
      <xdr:colOff>2600324</xdr:colOff>
      <xdr:row>33</xdr:row>
      <xdr:rowOff>104776</xdr:rowOff>
    </xdr:from>
    <xdr:to>
      <xdr:col>3</xdr:col>
      <xdr:colOff>371475</xdr:colOff>
      <xdr:row>33</xdr:row>
      <xdr:rowOff>314325</xdr:rowOff>
    </xdr:to>
    <xdr:sp macro="[0]!Sml_Helsingør" textlink="">
      <xdr:nvSpPr>
        <xdr:cNvPr id="45" name="Tekstboks 44">
          <a:extLst>
            <a:ext uri="{FF2B5EF4-FFF2-40B4-BE49-F238E27FC236}">
              <a16:creationId xmlns:a16="http://schemas.microsoft.com/office/drawing/2014/main" id="{00000000-0008-0000-0000-00002D000000}"/>
            </a:ext>
          </a:extLst>
        </xdr:cNvPr>
        <xdr:cNvSpPr txBox="1"/>
      </xdr:nvSpPr>
      <xdr:spPr>
        <a:xfrm>
          <a:off x="3324224" y="6762751"/>
          <a:ext cx="923926" cy="209549"/>
        </a:xfrm>
        <a:prstGeom prst="rect">
          <a:avLst/>
        </a:prstGeom>
        <a:solidFill>
          <a:schemeClr val="bg1">
            <a:lumMod val="85000"/>
          </a:schemeClr>
        </a:solidFill>
        <a:ln w="19050"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lang="da-DK" sz="700"/>
            <a:t>HELSINGØR</a:t>
          </a:r>
        </a:p>
      </xdr:txBody>
    </xdr:sp>
    <xdr:clientData/>
  </xdr:twoCellAnchor>
  <xdr:twoCellAnchor>
    <xdr:from>
      <xdr:col>3</xdr:col>
      <xdr:colOff>400049</xdr:colOff>
      <xdr:row>33</xdr:row>
      <xdr:rowOff>104776</xdr:rowOff>
    </xdr:from>
    <xdr:to>
      <xdr:col>5</xdr:col>
      <xdr:colOff>19049</xdr:colOff>
      <xdr:row>33</xdr:row>
      <xdr:rowOff>314326</xdr:rowOff>
    </xdr:to>
    <xdr:sp macro="[0]!Sml_Lyngby" textlink="">
      <xdr:nvSpPr>
        <xdr:cNvPr id="46" name="Tekstboks 45">
          <a:extLst>
            <a:ext uri="{FF2B5EF4-FFF2-40B4-BE49-F238E27FC236}">
              <a16:creationId xmlns:a16="http://schemas.microsoft.com/office/drawing/2014/main" id="{00000000-0008-0000-0000-00002E000000}"/>
            </a:ext>
          </a:extLst>
        </xdr:cNvPr>
        <xdr:cNvSpPr txBox="1"/>
      </xdr:nvSpPr>
      <xdr:spPr>
        <a:xfrm>
          <a:off x="3962399" y="6524626"/>
          <a:ext cx="581025" cy="209550"/>
        </a:xfrm>
        <a:prstGeom prst="rect">
          <a:avLst/>
        </a:prstGeom>
        <a:solidFill>
          <a:schemeClr val="bg1">
            <a:lumMod val="85000"/>
          </a:schemeClr>
        </a:solidFill>
        <a:ln w="19050"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lang="da-DK" sz="700"/>
            <a:t>LYNGBY</a:t>
          </a:r>
        </a:p>
      </xdr:txBody>
    </xdr:sp>
    <xdr:clientData/>
  </xdr:twoCellAnchor>
  <xdr:twoCellAnchor>
    <xdr:from>
      <xdr:col>5</xdr:col>
      <xdr:colOff>47624</xdr:colOff>
      <xdr:row>33</xdr:row>
      <xdr:rowOff>104776</xdr:rowOff>
    </xdr:from>
    <xdr:to>
      <xdr:col>6</xdr:col>
      <xdr:colOff>123824</xdr:colOff>
      <xdr:row>33</xdr:row>
      <xdr:rowOff>314326</xdr:rowOff>
    </xdr:to>
    <xdr:sp macro="[0]!Sml_Glostrup" textlink="">
      <xdr:nvSpPr>
        <xdr:cNvPr id="47" name="Tekstboks 46">
          <a:extLst>
            <a:ext uri="{FF2B5EF4-FFF2-40B4-BE49-F238E27FC236}">
              <a16:creationId xmlns:a16="http://schemas.microsoft.com/office/drawing/2014/main" id="{00000000-0008-0000-0000-00002F000000}"/>
            </a:ext>
          </a:extLst>
        </xdr:cNvPr>
        <xdr:cNvSpPr txBox="1"/>
      </xdr:nvSpPr>
      <xdr:spPr>
        <a:xfrm>
          <a:off x="4571999" y="6524626"/>
          <a:ext cx="581025" cy="209550"/>
        </a:xfrm>
        <a:prstGeom prst="rect">
          <a:avLst/>
        </a:prstGeom>
        <a:solidFill>
          <a:schemeClr val="bg1">
            <a:lumMod val="85000"/>
          </a:schemeClr>
        </a:solidFill>
        <a:ln w="19050"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lang="da-DK" sz="700"/>
            <a:t>GLOSTRUP</a:t>
          </a:r>
        </a:p>
      </xdr:txBody>
    </xdr:sp>
    <xdr:clientData/>
  </xdr:twoCellAnchor>
  <xdr:twoCellAnchor>
    <xdr:from>
      <xdr:col>6</xdr:col>
      <xdr:colOff>152399</xdr:colOff>
      <xdr:row>33</xdr:row>
      <xdr:rowOff>104776</xdr:rowOff>
    </xdr:from>
    <xdr:to>
      <xdr:col>8</xdr:col>
      <xdr:colOff>304800</xdr:colOff>
      <xdr:row>33</xdr:row>
      <xdr:rowOff>314325</xdr:rowOff>
    </xdr:to>
    <xdr:sp macro="[0]!Sml_Frederiksberg" textlink="">
      <xdr:nvSpPr>
        <xdr:cNvPr id="48" name="Tekstboks 47">
          <a:extLst>
            <a:ext uri="{FF2B5EF4-FFF2-40B4-BE49-F238E27FC236}">
              <a16:creationId xmlns:a16="http://schemas.microsoft.com/office/drawing/2014/main" id="{00000000-0008-0000-0000-000030000000}"/>
            </a:ext>
          </a:extLst>
        </xdr:cNvPr>
        <xdr:cNvSpPr txBox="1"/>
      </xdr:nvSpPr>
      <xdr:spPr>
        <a:xfrm>
          <a:off x="5181599" y="6524626"/>
          <a:ext cx="771526" cy="209549"/>
        </a:xfrm>
        <a:prstGeom prst="rect">
          <a:avLst/>
        </a:prstGeom>
        <a:solidFill>
          <a:schemeClr val="bg1">
            <a:lumMod val="85000"/>
          </a:schemeClr>
        </a:solidFill>
        <a:ln w="19050"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lang="da-DK" sz="700"/>
            <a:t>FREDERIKSBERG</a:t>
          </a:r>
        </a:p>
      </xdr:txBody>
    </xdr:sp>
    <xdr:clientData/>
  </xdr:twoCellAnchor>
  <xdr:twoCellAnchor>
    <xdr:from>
      <xdr:col>8</xdr:col>
      <xdr:colOff>333374</xdr:colOff>
      <xdr:row>33</xdr:row>
      <xdr:rowOff>104774</xdr:rowOff>
    </xdr:from>
    <xdr:to>
      <xdr:col>9</xdr:col>
      <xdr:colOff>476250</xdr:colOff>
      <xdr:row>33</xdr:row>
      <xdr:rowOff>314325</xdr:rowOff>
    </xdr:to>
    <xdr:sp macro="[0]!Sml_København" textlink="">
      <xdr:nvSpPr>
        <xdr:cNvPr id="49" name="Tekstboks 48">
          <a:extLst>
            <a:ext uri="{FF2B5EF4-FFF2-40B4-BE49-F238E27FC236}">
              <a16:creationId xmlns:a16="http://schemas.microsoft.com/office/drawing/2014/main" id="{00000000-0008-0000-0000-000031000000}"/>
            </a:ext>
          </a:extLst>
        </xdr:cNvPr>
        <xdr:cNvSpPr txBox="1"/>
      </xdr:nvSpPr>
      <xdr:spPr>
        <a:xfrm>
          <a:off x="5981699" y="6524624"/>
          <a:ext cx="685801" cy="209551"/>
        </a:xfrm>
        <a:prstGeom prst="rect">
          <a:avLst/>
        </a:prstGeom>
        <a:solidFill>
          <a:schemeClr val="bg1">
            <a:lumMod val="85000"/>
          </a:schemeClr>
        </a:solidFill>
        <a:ln w="19050"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lang="da-DK" sz="700"/>
            <a:t>KØBENHAVN</a:t>
          </a:r>
        </a:p>
      </xdr:txBody>
    </xdr:sp>
    <xdr:clientData/>
  </xdr:twoCellAnchor>
  <xdr:twoCellAnchor>
    <xdr:from>
      <xdr:col>9</xdr:col>
      <xdr:colOff>504825</xdr:colOff>
      <xdr:row>33</xdr:row>
      <xdr:rowOff>104776</xdr:rowOff>
    </xdr:from>
    <xdr:to>
      <xdr:col>11</xdr:col>
      <xdr:colOff>600075</xdr:colOff>
      <xdr:row>33</xdr:row>
      <xdr:rowOff>314325</xdr:rowOff>
    </xdr:to>
    <xdr:sp macro="[0]!Sml_Bornholm" textlink="">
      <xdr:nvSpPr>
        <xdr:cNvPr id="50" name="Tekstboks 49">
          <a:extLst>
            <a:ext uri="{FF2B5EF4-FFF2-40B4-BE49-F238E27FC236}">
              <a16:creationId xmlns:a16="http://schemas.microsoft.com/office/drawing/2014/main" id="{00000000-0008-0000-0000-000032000000}"/>
            </a:ext>
          </a:extLst>
        </xdr:cNvPr>
        <xdr:cNvSpPr txBox="1"/>
      </xdr:nvSpPr>
      <xdr:spPr>
        <a:xfrm>
          <a:off x="6696075" y="6657976"/>
          <a:ext cx="714375" cy="209549"/>
        </a:xfrm>
        <a:prstGeom prst="rect">
          <a:avLst/>
        </a:prstGeom>
        <a:solidFill>
          <a:schemeClr val="bg1">
            <a:lumMod val="85000"/>
          </a:schemeClr>
        </a:solidFill>
        <a:ln w="19050"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lang="da-DK" sz="700"/>
            <a:t>BORNHOLM</a:t>
          </a:r>
        </a:p>
      </xdr:txBody>
    </xdr:sp>
    <xdr:clientData/>
  </xdr:twoCellAnchor>
  <xdr:twoCellAnchor>
    <xdr:from>
      <xdr:col>12</xdr:col>
      <xdr:colOff>257175</xdr:colOff>
      <xdr:row>32</xdr:row>
      <xdr:rowOff>28576</xdr:rowOff>
    </xdr:from>
    <xdr:to>
      <xdr:col>13</xdr:col>
      <xdr:colOff>295275</xdr:colOff>
      <xdr:row>33</xdr:row>
      <xdr:rowOff>47625</xdr:rowOff>
    </xdr:to>
    <xdr:sp macro="[0]!Sml_Svendborg" textlink="">
      <xdr:nvSpPr>
        <xdr:cNvPr id="51" name="Tekstboks 50">
          <a:extLst>
            <a:ext uri="{FF2B5EF4-FFF2-40B4-BE49-F238E27FC236}">
              <a16:creationId xmlns:a16="http://schemas.microsoft.com/office/drawing/2014/main" id="{00000000-0008-0000-0000-000033000000}"/>
            </a:ext>
          </a:extLst>
        </xdr:cNvPr>
        <xdr:cNvSpPr txBox="1"/>
      </xdr:nvSpPr>
      <xdr:spPr>
        <a:xfrm>
          <a:off x="7648575" y="6248401"/>
          <a:ext cx="647700" cy="219074"/>
        </a:xfrm>
        <a:prstGeom prst="rect">
          <a:avLst/>
        </a:prstGeom>
        <a:solidFill>
          <a:schemeClr val="bg1">
            <a:lumMod val="85000"/>
          </a:schemeClr>
        </a:solidFill>
        <a:ln w="19050"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lang="da-DK" sz="700"/>
            <a:t>SVENDBORG</a:t>
          </a:r>
        </a:p>
      </xdr:txBody>
    </xdr:sp>
    <xdr:clientData/>
  </xdr:twoCellAnchor>
  <xdr:twoCellAnchor>
    <xdr:from>
      <xdr:col>12</xdr:col>
      <xdr:colOff>19049</xdr:colOff>
      <xdr:row>33</xdr:row>
      <xdr:rowOff>104775</xdr:rowOff>
    </xdr:from>
    <xdr:to>
      <xdr:col>13</xdr:col>
      <xdr:colOff>523875</xdr:colOff>
      <xdr:row>33</xdr:row>
      <xdr:rowOff>314325</xdr:rowOff>
    </xdr:to>
    <xdr:sp macro="[0]!Sml_Ingen" textlink="">
      <xdr:nvSpPr>
        <xdr:cNvPr id="53" name="Tekstboks 52">
          <a:extLst>
            <a:ext uri="{FF2B5EF4-FFF2-40B4-BE49-F238E27FC236}">
              <a16:creationId xmlns:a16="http://schemas.microsoft.com/office/drawing/2014/main" id="{00000000-0008-0000-0000-000035000000}"/>
            </a:ext>
          </a:extLst>
        </xdr:cNvPr>
        <xdr:cNvSpPr txBox="1"/>
      </xdr:nvSpPr>
      <xdr:spPr>
        <a:xfrm>
          <a:off x="7439024" y="6657975"/>
          <a:ext cx="1114426" cy="209550"/>
        </a:xfrm>
        <a:prstGeom prst="rect">
          <a:avLst/>
        </a:prstGeom>
        <a:solidFill>
          <a:schemeClr val="bg1">
            <a:lumMod val="85000"/>
          </a:schemeClr>
        </a:solidFill>
        <a:ln w="19050"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lang="da-DK" sz="700"/>
            <a:t>INGEN</a:t>
          </a:r>
          <a:r>
            <a:rPr lang="da-DK" sz="700" baseline="0"/>
            <a:t> SAMMENLIGNING</a:t>
          </a:r>
          <a:endParaRPr lang="da-DK" sz="700"/>
        </a:p>
      </xdr:txBody>
    </xdr:sp>
    <xdr:clientData/>
  </xdr:twoCellAnchor>
  <xdr:twoCellAnchor>
    <xdr:from>
      <xdr:col>11</xdr:col>
      <xdr:colOff>257175</xdr:colOff>
      <xdr:row>14</xdr:row>
      <xdr:rowOff>114300</xdr:rowOff>
    </xdr:from>
    <xdr:to>
      <xdr:col>11</xdr:col>
      <xdr:colOff>552450</xdr:colOff>
      <xdr:row>14</xdr:row>
      <xdr:rowOff>123825</xdr:rowOff>
    </xdr:to>
    <xdr:cxnSp macro="[0]!Hop_sagstid_skifte">
      <xdr:nvCxnSpPr>
        <xdr:cNvPr id="54" name="Lige pilforbindelse 53">
          <a:extLst>
            <a:ext uri="{FF2B5EF4-FFF2-40B4-BE49-F238E27FC236}">
              <a16:creationId xmlns:a16="http://schemas.microsoft.com/office/drawing/2014/main" id="{00000000-0008-0000-0000-000036000000}"/>
            </a:ext>
          </a:extLst>
        </xdr:cNvPr>
        <xdr:cNvCxnSpPr/>
      </xdr:nvCxnSpPr>
      <xdr:spPr>
        <a:xfrm>
          <a:off x="7048500" y="3133725"/>
          <a:ext cx="295275" cy="9525"/>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0.xml><?xml version="1.0" encoding="utf-8"?>
<xdr:wsDr xmlns:xdr="http://schemas.openxmlformats.org/drawingml/2006/spreadsheetDrawing" xmlns:a="http://schemas.openxmlformats.org/drawingml/2006/main">
  <xdr:twoCellAnchor>
    <xdr:from>
      <xdr:col>5</xdr:col>
      <xdr:colOff>304800</xdr:colOff>
      <xdr:row>1</xdr:row>
      <xdr:rowOff>40005</xdr:rowOff>
    </xdr:from>
    <xdr:to>
      <xdr:col>6</xdr:col>
      <xdr:colOff>581024</xdr:colOff>
      <xdr:row>2</xdr:row>
      <xdr:rowOff>49530</xdr:rowOff>
    </xdr:to>
    <xdr:sp macro="[0]!Hop_overblik" textlink="">
      <xdr:nvSpPr>
        <xdr:cNvPr id="2" name="Tekstboks 1">
          <a:extLst>
            <a:ext uri="{FF2B5EF4-FFF2-40B4-BE49-F238E27FC236}">
              <a16:creationId xmlns:a16="http://schemas.microsoft.com/office/drawing/2014/main" id="{00000000-0008-0000-0800-000002000000}"/>
            </a:ext>
          </a:extLst>
        </xdr:cNvPr>
        <xdr:cNvSpPr txBox="1"/>
      </xdr:nvSpPr>
      <xdr:spPr>
        <a:xfrm>
          <a:off x="3657600" y="131445"/>
          <a:ext cx="992504" cy="207645"/>
        </a:xfrm>
        <a:prstGeom prst="rect">
          <a:avLst/>
        </a:prstGeom>
        <a:solidFill>
          <a:schemeClr val="bg1">
            <a:lumMod val="85000"/>
          </a:schemeClr>
        </a:solidFill>
        <a:ln w="19050"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da-DK" sz="800"/>
            <a:t>RETUR OVERBLIK</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4</xdr:col>
      <xdr:colOff>489585</xdr:colOff>
      <xdr:row>1</xdr:row>
      <xdr:rowOff>45720</xdr:rowOff>
    </xdr:from>
    <xdr:to>
      <xdr:col>6</xdr:col>
      <xdr:colOff>251461</xdr:colOff>
      <xdr:row>1</xdr:row>
      <xdr:rowOff>184785</xdr:rowOff>
    </xdr:to>
    <xdr:sp macro="[0]!Hop_overblik" textlink="">
      <xdr:nvSpPr>
        <xdr:cNvPr id="2" name="Tekstboks 1">
          <a:extLst>
            <a:ext uri="{FF2B5EF4-FFF2-40B4-BE49-F238E27FC236}">
              <a16:creationId xmlns:a16="http://schemas.microsoft.com/office/drawing/2014/main" id="{00000000-0008-0000-0900-000002000000}"/>
            </a:ext>
          </a:extLst>
        </xdr:cNvPr>
        <xdr:cNvSpPr txBox="1"/>
      </xdr:nvSpPr>
      <xdr:spPr>
        <a:xfrm>
          <a:off x="3126105" y="137160"/>
          <a:ext cx="1194436" cy="139065"/>
        </a:xfrm>
        <a:prstGeom prst="rect">
          <a:avLst/>
        </a:prstGeom>
        <a:solidFill>
          <a:schemeClr val="bg1">
            <a:lumMod val="85000"/>
          </a:schemeClr>
        </a:solidFill>
        <a:ln w="19050"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da-DK" sz="800"/>
            <a:t>RETUR OVERBLIK</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6</xdr:col>
      <xdr:colOff>321945</xdr:colOff>
      <xdr:row>1</xdr:row>
      <xdr:rowOff>32385</xdr:rowOff>
    </xdr:from>
    <xdr:to>
      <xdr:col>7</xdr:col>
      <xdr:colOff>512445</xdr:colOff>
      <xdr:row>2</xdr:row>
      <xdr:rowOff>1905</xdr:rowOff>
    </xdr:to>
    <xdr:sp macro="[0]!Hop_overblik" textlink="">
      <xdr:nvSpPr>
        <xdr:cNvPr id="2" name="Tekstboks 1">
          <a:extLst>
            <a:ext uri="{FF2B5EF4-FFF2-40B4-BE49-F238E27FC236}">
              <a16:creationId xmlns:a16="http://schemas.microsoft.com/office/drawing/2014/main" id="{00000000-0008-0000-0A00-000002000000}"/>
            </a:ext>
          </a:extLst>
        </xdr:cNvPr>
        <xdr:cNvSpPr txBox="1"/>
      </xdr:nvSpPr>
      <xdr:spPr>
        <a:xfrm>
          <a:off x="4650105" y="123825"/>
          <a:ext cx="937260" cy="167640"/>
        </a:xfrm>
        <a:prstGeom prst="rect">
          <a:avLst/>
        </a:prstGeom>
        <a:solidFill>
          <a:schemeClr val="bg1">
            <a:lumMod val="85000"/>
          </a:schemeClr>
        </a:solidFill>
        <a:ln w="19050"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da-DK" sz="800"/>
            <a:t>RETUR OVERBLIK</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7</xdr:col>
      <xdr:colOff>146684</xdr:colOff>
      <xdr:row>1</xdr:row>
      <xdr:rowOff>53340</xdr:rowOff>
    </xdr:from>
    <xdr:to>
      <xdr:col>8</xdr:col>
      <xdr:colOff>489585</xdr:colOff>
      <xdr:row>2</xdr:row>
      <xdr:rowOff>13335</xdr:rowOff>
    </xdr:to>
    <xdr:sp macro="[0]!Hop_overblik" textlink="">
      <xdr:nvSpPr>
        <xdr:cNvPr id="2" name="Tekstboks 1">
          <a:extLst>
            <a:ext uri="{FF2B5EF4-FFF2-40B4-BE49-F238E27FC236}">
              <a16:creationId xmlns:a16="http://schemas.microsoft.com/office/drawing/2014/main" id="{00000000-0008-0000-0B00-000002000000}"/>
            </a:ext>
          </a:extLst>
        </xdr:cNvPr>
        <xdr:cNvSpPr txBox="1"/>
      </xdr:nvSpPr>
      <xdr:spPr>
        <a:xfrm>
          <a:off x="5053964" y="144780"/>
          <a:ext cx="982981" cy="158115"/>
        </a:xfrm>
        <a:prstGeom prst="rect">
          <a:avLst/>
        </a:prstGeom>
        <a:solidFill>
          <a:schemeClr val="bg1">
            <a:lumMod val="85000"/>
          </a:schemeClr>
        </a:solidFill>
        <a:ln w="19050"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da-DK" sz="800"/>
            <a:t>RETUR OVERBLIK</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6</xdr:col>
      <xdr:colOff>200025</xdr:colOff>
      <xdr:row>1</xdr:row>
      <xdr:rowOff>30480</xdr:rowOff>
    </xdr:from>
    <xdr:to>
      <xdr:col>7</xdr:col>
      <xdr:colOff>381001</xdr:colOff>
      <xdr:row>1</xdr:row>
      <xdr:rowOff>188595</xdr:rowOff>
    </xdr:to>
    <xdr:sp macro="[0]!Hop_overblik" textlink="">
      <xdr:nvSpPr>
        <xdr:cNvPr id="2" name="Tekstboks 1">
          <a:extLst>
            <a:ext uri="{FF2B5EF4-FFF2-40B4-BE49-F238E27FC236}">
              <a16:creationId xmlns:a16="http://schemas.microsoft.com/office/drawing/2014/main" id="{00000000-0008-0000-0C00-000002000000}"/>
            </a:ext>
          </a:extLst>
        </xdr:cNvPr>
        <xdr:cNvSpPr txBox="1"/>
      </xdr:nvSpPr>
      <xdr:spPr>
        <a:xfrm>
          <a:off x="4528185" y="121920"/>
          <a:ext cx="927736" cy="158115"/>
        </a:xfrm>
        <a:prstGeom prst="rect">
          <a:avLst/>
        </a:prstGeom>
        <a:solidFill>
          <a:schemeClr val="bg1">
            <a:lumMod val="85000"/>
          </a:schemeClr>
        </a:solidFill>
        <a:ln w="19050"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da-DK" sz="800"/>
            <a:t>RETUR OVERBLIK</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6</xdr:col>
      <xdr:colOff>371475</xdr:colOff>
      <xdr:row>1</xdr:row>
      <xdr:rowOff>47625</xdr:rowOff>
    </xdr:from>
    <xdr:to>
      <xdr:col>7</xdr:col>
      <xdr:colOff>552451</xdr:colOff>
      <xdr:row>2</xdr:row>
      <xdr:rowOff>17145</xdr:rowOff>
    </xdr:to>
    <xdr:sp macro="[0]!Hop_overblik" textlink="">
      <xdr:nvSpPr>
        <xdr:cNvPr id="2" name="Tekstboks 1">
          <a:extLst>
            <a:ext uri="{FF2B5EF4-FFF2-40B4-BE49-F238E27FC236}">
              <a16:creationId xmlns:a16="http://schemas.microsoft.com/office/drawing/2014/main" id="{00000000-0008-0000-0D00-000002000000}"/>
            </a:ext>
          </a:extLst>
        </xdr:cNvPr>
        <xdr:cNvSpPr txBox="1"/>
      </xdr:nvSpPr>
      <xdr:spPr>
        <a:xfrm>
          <a:off x="4699635" y="139065"/>
          <a:ext cx="927736" cy="167640"/>
        </a:xfrm>
        <a:prstGeom prst="rect">
          <a:avLst/>
        </a:prstGeom>
        <a:solidFill>
          <a:schemeClr val="bg1">
            <a:lumMod val="85000"/>
          </a:schemeClr>
        </a:solidFill>
        <a:ln w="19050"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da-DK" sz="800"/>
            <a:t>RETUR OVERBLIK</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3</xdr:col>
      <xdr:colOff>626743</xdr:colOff>
      <xdr:row>1</xdr:row>
      <xdr:rowOff>38100</xdr:rowOff>
    </xdr:from>
    <xdr:to>
      <xdr:col>5</xdr:col>
      <xdr:colOff>68580</xdr:colOff>
      <xdr:row>2</xdr:row>
      <xdr:rowOff>22859</xdr:rowOff>
    </xdr:to>
    <xdr:sp macro="[0]!Hop_overblik" textlink="">
      <xdr:nvSpPr>
        <xdr:cNvPr id="2" name="Tekstboks 1">
          <a:extLst>
            <a:ext uri="{FF2B5EF4-FFF2-40B4-BE49-F238E27FC236}">
              <a16:creationId xmlns:a16="http://schemas.microsoft.com/office/drawing/2014/main" id="{00000000-0008-0000-0E00-000002000000}"/>
            </a:ext>
          </a:extLst>
        </xdr:cNvPr>
        <xdr:cNvSpPr txBox="1"/>
      </xdr:nvSpPr>
      <xdr:spPr>
        <a:xfrm>
          <a:off x="2973703" y="129540"/>
          <a:ext cx="996317" cy="182879"/>
        </a:xfrm>
        <a:prstGeom prst="rect">
          <a:avLst/>
        </a:prstGeom>
        <a:solidFill>
          <a:schemeClr val="bg1">
            <a:lumMod val="85000"/>
          </a:schemeClr>
        </a:solidFill>
        <a:ln w="19050"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da-DK" sz="800"/>
            <a:t>RETUR OVERBLIK</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8</xdr:col>
      <xdr:colOff>9523</xdr:colOff>
      <xdr:row>1</xdr:row>
      <xdr:rowOff>45719</xdr:rowOff>
    </xdr:from>
    <xdr:to>
      <xdr:col>10</xdr:col>
      <xdr:colOff>312420</xdr:colOff>
      <xdr:row>2</xdr:row>
      <xdr:rowOff>22860</xdr:rowOff>
    </xdr:to>
    <xdr:sp macro="[0]!Hop_overblik" textlink="">
      <xdr:nvSpPr>
        <xdr:cNvPr id="2" name="Tekstboks 1">
          <a:extLst>
            <a:ext uri="{FF2B5EF4-FFF2-40B4-BE49-F238E27FC236}">
              <a16:creationId xmlns:a16="http://schemas.microsoft.com/office/drawing/2014/main" id="{00000000-0008-0000-0F00-000002000000}"/>
            </a:ext>
          </a:extLst>
        </xdr:cNvPr>
        <xdr:cNvSpPr txBox="1"/>
      </xdr:nvSpPr>
      <xdr:spPr>
        <a:xfrm>
          <a:off x="3705223" y="137159"/>
          <a:ext cx="1064897" cy="175261"/>
        </a:xfrm>
        <a:prstGeom prst="rect">
          <a:avLst/>
        </a:prstGeom>
        <a:solidFill>
          <a:schemeClr val="bg1">
            <a:lumMod val="85000"/>
          </a:schemeClr>
        </a:solidFill>
        <a:ln w="19050"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da-DK" sz="800"/>
            <a:t>RETUR OVERBLIK</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8</xdr:col>
      <xdr:colOff>367665</xdr:colOff>
      <xdr:row>1</xdr:row>
      <xdr:rowOff>38099</xdr:rowOff>
    </xdr:from>
    <xdr:to>
      <xdr:col>11</xdr:col>
      <xdr:colOff>91440</xdr:colOff>
      <xdr:row>2</xdr:row>
      <xdr:rowOff>15240</xdr:rowOff>
    </xdr:to>
    <xdr:sp macro="[0]!Hop_overblik" textlink="">
      <xdr:nvSpPr>
        <xdr:cNvPr id="2" name="Tekstboks 1">
          <a:extLst>
            <a:ext uri="{FF2B5EF4-FFF2-40B4-BE49-F238E27FC236}">
              <a16:creationId xmlns:a16="http://schemas.microsoft.com/office/drawing/2014/main" id="{00000000-0008-0000-1000-000002000000}"/>
            </a:ext>
          </a:extLst>
        </xdr:cNvPr>
        <xdr:cNvSpPr txBox="1"/>
      </xdr:nvSpPr>
      <xdr:spPr>
        <a:xfrm>
          <a:off x="4345305" y="129539"/>
          <a:ext cx="912495" cy="175261"/>
        </a:xfrm>
        <a:prstGeom prst="rect">
          <a:avLst/>
        </a:prstGeom>
        <a:solidFill>
          <a:schemeClr val="bg1">
            <a:lumMod val="85000"/>
          </a:schemeClr>
        </a:solidFill>
        <a:ln w="19050"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da-DK" sz="800"/>
            <a:t>RETUR OVERBLIK</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154305</xdr:colOff>
      <xdr:row>1</xdr:row>
      <xdr:rowOff>68580</xdr:rowOff>
    </xdr:from>
    <xdr:to>
      <xdr:col>7</xdr:col>
      <xdr:colOff>487680</xdr:colOff>
      <xdr:row>2</xdr:row>
      <xdr:rowOff>9525</xdr:rowOff>
    </xdr:to>
    <xdr:sp macro="[0]!Hop_overblik" textlink="">
      <xdr:nvSpPr>
        <xdr:cNvPr id="4" name="Tekstboks 3">
          <a:extLst>
            <a:ext uri="{FF2B5EF4-FFF2-40B4-BE49-F238E27FC236}">
              <a16:creationId xmlns:a16="http://schemas.microsoft.com/office/drawing/2014/main" id="{00000000-0008-0000-0100-000004000000}"/>
            </a:ext>
          </a:extLst>
        </xdr:cNvPr>
        <xdr:cNvSpPr txBox="1"/>
      </xdr:nvSpPr>
      <xdr:spPr>
        <a:xfrm>
          <a:off x="4284345" y="160020"/>
          <a:ext cx="927735" cy="139065"/>
        </a:xfrm>
        <a:prstGeom prst="rect">
          <a:avLst/>
        </a:prstGeom>
        <a:solidFill>
          <a:schemeClr val="bg1">
            <a:lumMod val="85000"/>
          </a:schemeClr>
        </a:solidFill>
        <a:ln w="19050"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lang="da-DK" sz="800"/>
            <a:t>RETUR OVERBLIK</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146685</xdr:colOff>
      <xdr:row>1</xdr:row>
      <xdr:rowOff>60960</xdr:rowOff>
    </xdr:from>
    <xdr:to>
      <xdr:col>7</xdr:col>
      <xdr:colOff>480060</xdr:colOff>
      <xdr:row>2</xdr:row>
      <xdr:rowOff>1905</xdr:rowOff>
    </xdr:to>
    <xdr:sp macro="[0]!Hop_overblik" textlink="">
      <xdr:nvSpPr>
        <xdr:cNvPr id="3" name="Tekstboks 2">
          <a:extLst>
            <a:ext uri="{FF2B5EF4-FFF2-40B4-BE49-F238E27FC236}">
              <a16:creationId xmlns:a16="http://schemas.microsoft.com/office/drawing/2014/main" id="{00000000-0008-0000-0200-000003000000}"/>
            </a:ext>
          </a:extLst>
        </xdr:cNvPr>
        <xdr:cNvSpPr txBox="1"/>
      </xdr:nvSpPr>
      <xdr:spPr>
        <a:xfrm>
          <a:off x="4276725" y="152400"/>
          <a:ext cx="927735" cy="139065"/>
        </a:xfrm>
        <a:prstGeom prst="rect">
          <a:avLst/>
        </a:prstGeom>
        <a:solidFill>
          <a:schemeClr val="bg1">
            <a:lumMod val="85000"/>
          </a:schemeClr>
        </a:solidFill>
        <a:ln w="19050"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lang="da-DK" sz="800"/>
            <a:t>RETUR OVERBLIK</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139065</xdr:colOff>
      <xdr:row>1</xdr:row>
      <xdr:rowOff>60960</xdr:rowOff>
    </xdr:from>
    <xdr:to>
      <xdr:col>7</xdr:col>
      <xdr:colOff>472440</xdr:colOff>
      <xdr:row>2</xdr:row>
      <xdr:rowOff>1905</xdr:rowOff>
    </xdr:to>
    <xdr:sp macro="[0]!Hop_overblik" textlink="">
      <xdr:nvSpPr>
        <xdr:cNvPr id="2" name="Tekstboks 1">
          <a:extLst>
            <a:ext uri="{FF2B5EF4-FFF2-40B4-BE49-F238E27FC236}">
              <a16:creationId xmlns:a16="http://schemas.microsoft.com/office/drawing/2014/main" id="{00000000-0008-0000-0300-000002000000}"/>
            </a:ext>
          </a:extLst>
        </xdr:cNvPr>
        <xdr:cNvSpPr txBox="1"/>
      </xdr:nvSpPr>
      <xdr:spPr>
        <a:xfrm>
          <a:off x="4269105" y="152400"/>
          <a:ext cx="927735" cy="139065"/>
        </a:xfrm>
        <a:prstGeom prst="rect">
          <a:avLst/>
        </a:prstGeom>
        <a:solidFill>
          <a:schemeClr val="bg1">
            <a:lumMod val="85000"/>
          </a:schemeClr>
        </a:solidFill>
        <a:ln w="19050"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lang="da-DK" sz="800"/>
            <a:t>RETUR OVERBLIK</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5</xdr:col>
      <xdr:colOff>283845</xdr:colOff>
      <xdr:row>3</xdr:row>
      <xdr:rowOff>7621</xdr:rowOff>
    </xdr:from>
    <xdr:to>
      <xdr:col>7</xdr:col>
      <xdr:colOff>474345</xdr:colOff>
      <xdr:row>3</xdr:row>
      <xdr:rowOff>158115</xdr:rowOff>
    </xdr:to>
    <xdr:sp macro="[0]!Hop_overblik" textlink="">
      <xdr:nvSpPr>
        <xdr:cNvPr id="3" name="Tekstboks 2">
          <a:extLst>
            <a:ext uri="{FF2B5EF4-FFF2-40B4-BE49-F238E27FC236}">
              <a16:creationId xmlns:a16="http://schemas.microsoft.com/office/drawing/2014/main" id="{00000000-0008-0000-0400-000003000000}"/>
            </a:ext>
          </a:extLst>
        </xdr:cNvPr>
        <xdr:cNvSpPr txBox="1"/>
      </xdr:nvSpPr>
      <xdr:spPr>
        <a:xfrm>
          <a:off x="4070985" y="518161"/>
          <a:ext cx="1059180" cy="150494"/>
        </a:xfrm>
        <a:prstGeom prst="rect">
          <a:avLst/>
        </a:prstGeom>
        <a:solidFill>
          <a:schemeClr val="bg1">
            <a:lumMod val="85000"/>
          </a:schemeClr>
        </a:solidFill>
        <a:ln w="19050"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da-DK" sz="800"/>
            <a:t>RETUR OVERBLIK</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7</xdr:col>
      <xdr:colOff>401955</xdr:colOff>
      <xdr:row>1</xdr:row>
      <xdr:rowOff>32385</xdr:rowOff>
    </xdr:from>
    <xdr:to>
      <xdr:col>9</xdr:col>
      <xdr:colOff>563880</xdr:colOff>
      <xdr:row>2</xdr:row>
      <xdr:rowOff>22860</xdr:rowOff>
    </xdr:to>
    <xdr:sp macro="[0]!Hop_overblik" textlink="">
      <xdr:nvSpPr>
        <xdr:cNvPr id="2" name="Tekstboks 1">
          <a:extLst>
            <a:ext uri="{FF2B5EF4-FFF2-40B4-BE49-F238E27FC236}">
              <a16:creationId xmlns:a16="http://schemas.microsoft.com/office/drawing/2014/main" id="{00000000-0008-0000-0500-000002000000}"/>
            </a:ext>
          </a:extLst>
        </xdr:cNvPr>
        <xdr:cNvSpPr txBox="1"/>
      </xdr:nvSpPr>
      <xdr:spPr>
        <a:xfrm>
          <a:off x="4775835" y="123825"/>
          <a:ext cx="1381125" cy="188595"/>
        </a:xfrm>
        <a:prstGeom prst="rect">
          <a:avLst/>
        </a:prstGeom>
        <a:solidFill>
          <a:schemeClr val="bg1">
            <a:lumMod val="85000"/>
          </a:schemeClr>
        </a:solidFill>
        <a:ln w="19050"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da-DK" sz="800"/>
            <a:t>RETUR OVERBLIK</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6</xdr:col>
      <xdr:colOff>40005</xdr:colOff>
      <xdr:row>1</xdr:row>
      <xdr:rowOff>68580</xdr:rowOff>
    </xdr:from>
    <xdr:to>
      <xdr:col>7</xdr:col>
      <xdr:colOff>581025</xdr:colOff>
      <xdr:row>2</xdr:row>
      <xdr:rowOff>93344</xdr:rowOff>
    </xdr:to>
    <xdr:sp macro="[0]!Hop_overblik" textlink="">
      <xdr:nvSpPr>
        <xdr:cNvPr id="2" name="Tekstboks 1">
          <a:extLst>
            <a:ext uri="{FF2B5EF4-FFF2-40B4-BE49-F238E27FC236}">
              <a16:creationId xmlns:a16="http://schemas.microsoft.com/office/drawing/2014/main" id="{00000000-0008-0000-0600-000002000000}"/>
            </a:ext>
          </a:extLst>
        </xdr:cNvPr>
        <xdr:cNvSpPr txBox="1"/>
      </xdr:nvSpPr>
      <xdr:spPr>
        <a:xfrm>
          <a:off x="4154805" y="160020"/>
          <a:ext cx="1272540" cy="222884"/>
        </a:xfrm>
        <a:prstGeom prst="rect">
          <a:avLst/>
        </a:prstGeom>
        <a:solidFill>
          <a:schemeClr val="bg1">
            <a:lumMod val="85000"/>
          </a:schemeClr>
        </a:solidFill>
        <a:ln w="19050"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da-DK" sz="800"/>
            <a:t>RETUR OVERBLIK</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5</xdr:col>
      <xdr:colOff>123825</xdr:colOff>
      <xdr:row>1</xdr:row>
      <xdr:rowOff>53340</xdr:rowOff>
    </xdr:from>
    <xdr:to>
      <xdr:col>6</xdr:col>
      <xdr:colOff>664845</xdr:colOff>
      <xdr:row>2</xdr:row>
      <xdr:rowOff>78104</xdr:rowOff>
    </xdr:to>
    <xdr:sp macro="[0]!Hop_overblik" textlink="">
      <xdr:nvSpPr>
        <xdr:cNvPr id="5" name="Tekstboks 1">
          <a:extLst>
            <a:ext uri="{FF2B5EF4-FFF2-40B4-BE49-F238E27FC236}">
              <a16:creationId xmlns:a16="http://schemas.microsoft.com/office/drawing/2014/main" id="{C54E3A7F-73C6-4339-95D7-64E46CB51D8E}"/>
            </a:ext>
          </a:extLst>
        </xdr:cNvPr>
        <xdr:cNvSpPr txBox="1"/>
      </xdr:nvSpPr>
      <xdr:spPr>
        <a:xfrm>
          <a:off x="3590925" y="243840"/>
          <a:ext cx="1272540" cy="222884"/>
        </a:xfrm>
        <a:prstGeom prst="rect">
          <a:avLst/>
        </a:prstGeom>
        <a:solidFill>
          <a:schemeClr val="bg1">
            <a:lumMod val="85000"/>
          </a:schemeClr>
        </a:solidFill>
        <a:ln w="19050"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da-DK" sz="800"/>
            <a:t>RETUR OVERBLIK</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5</xdr:col>
      <xdr:colOff>617220</xdr:colOff>
      <xdr:row>1</xdr:row>
      <xdr:rowOff>97155</xdr:rowOff>
    </xdr:from>
    <xdr:to>
      <xdr:col>7</xdr:col>
      <xdr:colOff>276225</xdr:colOff>
      <xdr:row>2</xdr:row>
      <xdr:rowOff>78105</xdr:rowOff>
    </xdr:to>
    <xdr:sp macro="[0]!Hop_overblik" textlink="">
      <xdr:nvSpPr>
        <xdr:cNvPr id="3" name="Tekstboks 1">
          <a:extLst>
            <a:ext uri="{FF2B5EF4-FFF2-40B4-BE49-F238E27FC236}">
              <a16:creationId xmlns:a16="http://schemas.microsoft.com/office/drawing/2014/main" id="{36125AF6-2B5F-4F16-A40C-AEE618368BFE}"/>
            </a:ext>
          </a:extLst>
        </xdr:cNvPr>
        <xdr:cNvSpPr txBox="1"/>
      </xdr:nvSpPr>
      <xdr:spPr>
        <a:xfrm>
          <a:off x="4084320" y="287655"/>
          <a:ext cx="1122045" cy="179070"/>
        </a:xfrm>
        <a:prstGeom prst="rect">
          <a:avLst/>
        </a:prstGeom>
        <a:solidFill>
          <a:schemeClr val="bg1">
            <a:lumMod val="85000"/>
          </a:schemeClr>
        </a:solidFill>
        <a:ln w="19050"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da-DK" sz="800"/>
            <a:t>RETUR OVERBLIK</a:t>
          </a:r>
        </a:p>
      </xdr:txBody>
    </xdr:sp>
    <xdr:clientData/>
  </xdr:twoCellAnchor>
</xdr:wsDr>
</file>

<file path=xl/theme/theme1.xml><?xml version="1.0" encoding="utf-8"?>
<a:theme xmlns:a="http://schemas.openxmlformats.org/drawingml/2006/main" name="Office-tema">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ont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Ark1">
    <tabColor rgb="FF00B050"/>
  </sheetPr>
  <dimension ref="A1:AY933"/>
  <sheetViews>
    <sheetView tabSelected="1" workbookViewId="0">
      <selection activeCell="A3" sqref="A3"/>
    </sheetView>
  </sheetViews>
  <sheetFormatPr defaultColWidth="8.85546875" defaultRowHeight="15" x14ac:dyDescent="0.25"/>
  <cols>
    <col min="1" max="1" width="2.7109375" style="33" customWidth="1"/>
    <col min="2" max="2" width="8.85546875" style="33"/>
    <col min="3" max="3" width="42.28515625" style="33" customWidth="1"/>
    <col min="4" max="4" width="7" style="33" customWidth="1"/>
    <col min="5" max="5" width="7.42578125" style="33" customWidth="1"/>
    <col min="6" max="6" width="7.5703125" style="33" customWidth="1"/>
    <col min="7" max="7" width="7.85546875" style="33" customWidth="1"/>
    <col min="8" max="8" width="1.42578125" style="33" customWidth="1"/>
    <col min="9" max="10" width="8.140625" style="33" customWidth="1"/>
    <col min="11" max="11" width="2" style="33" customWidth="1"/>
    <col min="12" max="12" width="9.140625" style="33" customWidth="1"/>
    <col min="13" max="13" width="9.140625" style="38"/>
    <col min="14" max="14" width="8.85546875" style="33"/>
    <col min="15" max="15" width="13.42578125" style="33" customWidth="1"/>
    <col min="16" max="16384" width="8.85546875" style="33"/>
  </cols>
  <sheetData>
    <row r="1" spans="1:40" ht="15" customHeight="1" thickBot="1" x14ac:dyDescent="0.3">
      <c r="A1" s="76" t="str">
        <f>A918</f>
        <v>Retten i Roskilde</v>
      </c>
      <c r="B1" s="77">
        <f>_xlfn.IFS($A$1=$A$902,B902,$A$1=$A$903,B903,$A$1=$A$904,B904,$A$1=$A$905,B905,$A$1=$A$906,B906,$A$1=$A$907,B907,$A$1=$A$908,B908,$A$1=$A$909,B909,$A$1=$A$910,B910,$A$1=$A$911,B911,$A$1=$A$912,B912,$A$1=$A$913,B913,$A$1=$A$914,B914,$A$1=$A$915,B915,$A$1=$A$916,B916,$A$1=$A$917,B917,$A$1=$A$918,B918,$A$1=$A$919,B919,$A$1=$A$920,B920,$A$1=$A$921,B921,$A$1=$A$922,B922,$A$1=$A$923,B923,$A$1=$A$924,B924,$A$1=$A$925,B925)</f>
        <v>103.85095321862512</v>
      </c>
      <c r="C1" s="77">
        <f>_xlfn.IFS($A$1=$A$902,C902,$A$1=$A$903,C903,$A$1=$A$904,C904,$A$1=$A$905,C905,$A$1=$A$906,C906,$A$1=$A$907,C907,$A$1=$A$908,C908,$A$1=$A$909,C909,$A$1=$A$910,C910,$A$1=$A$911,C911,$A$1=$A$912,C912,$A$1=$A$913,C913,$A$1=$A$914,C914,$A$1=$A$915,C915,$A$1=$A$916,C916,$A$1=$A$917,C917,$A$1=$A$918,C918,$A$1=$A$919,C919,$A$1=$A$920,C920,$A$1=$A$921,C921,$A$1=$A$922,C922,$A$1=$A$923,C923,$A$1=$A$924,C924,$A$1=$A$925,C925)</f>
        <v>106.82984327899918</v>
      </c>
      <c r="D1" s="77">
        <f t="shared" ref="D1:AG1" si="0">_xlfn.IFS($A$1=$A$902,D902,$A$1=$A$903,D903,$A$1=$A$904,D904,$A$1=$A$905,D905,$A$1=$A$906,D906,$A$1=$A$907,D907,$A$1=$A$908,D908,$A$1=$A$909,D909,$A$1=$A$910,D910,$A$1=$A$911,D911,$A$1=$A$912,D912,$A$1=$A$913,D913,$A$1=$A$914,D914,$A$1=$A$915,D915,$A$1=$A$916,D916,$A$1=$A$917,D917,$A$1=$A$918,D918,$A$1=$A$919,D919,$A$1=$A$920,D920,$A$1=$A$921,D921,$A$1=$A$922,D922,$A$1=$A$923,D923,$A$1=$A$924,D924,$A$1=$A$925,D925)</f>
        <v>101.10273112070895</v>
      </c>
      <c r="E1" s="77">
        <f t="shared" si="0"/>
        <v>112.13747699321756</v>
      </c>
      <c r="F1" s="77">
        <f>_xlfn.IFS($A$1=$A$902,F902,$A$1=$A$903,F903,$A$1=$A$904,F904,$A$1=$A$905,F905,$A$1=$A$906,F906,$A$1=$A$907,F907,$A$1=$A$908,F908,$A$1=$A$909,F909,$A$1=$A$910,F910,$A$1=$A$911,F911,$A$1=$A$912,F912,$A$1=$A$913,F913,$A$1=$A$914,F914,$A$1=$A$915,F915,$A$1=$A$916,F916,$A$1=$A$917,F917,$A$1=$A$918,F918,$A$1=$A$919,F919,$A$1=$A$920,F920,$A$1=$A$921,F921,$A$1=$A$922,F922,$A$1=$A$923,F923,$A$1=$A$924,F924,$A$1=$A$925,F925)</f>
        <v>99.469787830441277</v>
      </c>
      <c r="G1" s="77">
        <f t="shared" si="0"/>
        <v>93.6256495656</v>
      </c>
      <c r="H1" s="77">
        <f>_xlfn.IFS($A$1=$A$902,H902,$A$1=$A$903,H903,$A$1=$A$904,H904,$A$1=$A$905,H905,$A$1=$A$906,H906,$A$1=$A$907,H907,$A$1=$A$908,H908,$A$1=$A$909,H909,$A$1=$A$910,H910,$A$1=$A$911,H911,$A$1=$A$912,H912,$A$1=$A$913,H913,$A$1=$A$914,H914,$A$1=$A$915,H915,$A$1=$A$916,H916,$A$1=$A$917,H917,$A$1=$A$918,H918,$A$1=$A$919,H919,$A$1=$A$920,H920,$A$1=$A$921,H921,$A$1=$A$922,H922,$A$1=$A$923,H923,$A$1=$A$924,H924,$A$1=$A$925,H925)</f>
        <v>0.12954981876432875</v>
      </c>
      <c r="I1" s="77">
        <f t="shared" si="0"/>
        <v>0.14709828906198003</v>
      </c>
      <c r="J1" s="77">
        <f t="shared" si="0"/>
        <v>119</v>
      </c>
      <c r="K1" s="77">
        <f t="shared" si="0"/>
        <v>123.4</v>
      </c>
      <c r="L1" s="77">
        <f t="shared" si="0"/>
        <v>538.780243902439</v>
      </c>
      <c r="M1" s="77">
        <f t="shared" si="0"/>
        <v>516</v>
      </c>
      <c r="N1" s="77">
        <f t="shared" si="0"/>
        <v>66.605300386682998</v>
      </c>
      <c r="O1" s="77">
        <f t="shared" si="0"/>
        <v>73.953493310681694</v>
      </c>
      <c r="P1" s="77">
        <f t="shared" si="0"/>
        <v>48.38</v>
      </c>
      <c r="Q1" s="77">
        <f t="shared" si="0"/>
        <v>46</v>
      </c>
      <c r="R1" s="77">
        <f t="shared" si="0"/>
        <v>72.972972972972968</v>
      </c>
      <c r="S1" s="77">
        <f t="shared" si="0"/>
        <v>52</v>
      </c>
      <c r="T1" s="77">
        <f t="shared" si="0"/>
        <v>100</v>
      </c>
      <c r="U1" s="77">
        <f t="shared" si="0"/>
        <v>30</v>
      </c>
      <c r="V1" s="77">
        <f t="shared" si="0"/>
        <v>10.8027158672936</v>
      </c>
      <c r="W1" s="77">
        <f t="shared" si="0"/>
        <v>5.7</v>
      </c>
      <c r="X1" s="77">
        <f t="shared" si="0"/>
        <v>5.9629241092000704</v>
      </c>
      <c r="Y1" s="77">
        <f t="shared" si="0"/>
        <v>4.5</v>
      </c>
      <c r="Z1" s="77">
        <f t="shared" si="0"/>
        <v>65.815579999999997</v>
      </c>
      <c r="AA1" s="77">
        <f t="shared" si="0"/>
        <v>63.41581</v>
      </c>
      <c r="AB1" s="77">
        <f t="shared" si="0"/>
        <v>20.418890000000001</v>
      </c>
      <c r="AC1" s="77">
        <f t="shared" si="0"/>
        <v>17.955860000000001</v>
      </c>
      <c r="AD1" s="77">
        <f>_xlfn.IFS($A$1=$A$902,AD902,$A$1=$A$903,AD903,$A$1=$A$904,AD904,$A$1=$A$905,AD905,$A$1=$A$906,AD906,$A$1=$A$907,AD907,$A$1=$A$908,AD908,$A$1=$A$909,AD909,$A$1=$A$910,AD910,$A$1=$A$911,AD911,$A$1=$A$912,AD912,$A$1=$A$913,AD913,$A$1=$A$914,AD914,$A$1=$A$915,AD915,$A$1=$A$916,AD916,$A$1=$A$917,AD917,$A$1=$A$918,AD918,$A$1=$A$919,AD919,$A$1=$A$920,AD920,$A$1=$A$921,AD921,$A$1=$A$922,AD922,$A$1=$A$923,AD923,$A$1=$A$924,AD924,$A$1=$A$925,AD925)</f>
        <v>38.950969999999998</v>
      </c>
      <c r="AE1" s="77">
        <f t="shared" si="0"/>
        <v>39.901119999999999</v>
      </c>
      <c r="AF1" s="77">
        <f t="shared" si="0"/>
        <v>38.795797366899997</v>
      </c>
      <c r="AG1" s="77">
        <f t="shared" si="0"/>
        <v>37.892224699999993</v>
      </c>
      <c r="AH1" s="76">
        <f t="shared" ref="AH1" si="1">AH902</f>
        <v>0</v>
      </c>
      <c r="AI1" s="76">
        <f t="shared" ref="AI1:AJ1" si="2">AI902</f>
        <v>0</v>
      </c>
      <c r="AJ1" s="76">
        <f t="shared" si="2"/>
        <v>0</v>
      </c>
      <c r="AK1" s="32"/>
      <c r="AL1" s="32"/>
      <c r="AM1" s="32"/>
      <c r="AN1" s="32"/>
    </row>
    <row r="2" spans="1:40" ht="6.75" hidden="1" customHeight="1" thickBot="1" x14ac:dyDescent="0.3">
      <c r="A2" s="76" t="e">
        <f>A</f>
        <v>#NAME?</v>
      </c>
      <c r="B2" s="461">
        <f>AH1</f>
        <v>0</v>
      </c>
      <c r="C2" s="461"/>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32"/>
      <c r="AL2" s="32"/>
    </row>
    <row r="3" spans="1:40" ht="28.9" customHeight="1" x14ac:dyDescent="0.35">
      <c r="B3" s="333" t="s">
        <v>218</v>
      </c>
      <c r="C3" s="181"/>
      <c r="D3" s="181"/>
      <c r="E3" s="181"/>
      <c r="F3" s="181"/>
      <c r="G3" s="181"/>
      <c r="H3" s="181"/>
      <c r="I3" s="181"/>
      <c r="J3" s="182"/>
    </row>
    <row r="4" spans="1:40" ht="14.45" customHeight="1" x14ac:dyDescent="0.25">
      <c r="B4" s="183"/>
      <c r="C4" s="184"/>
      <c r="D4" s="185"/>
      <c r="E4" s="185"/>
      <c r="F4" s="185"/>
      <c r="G4" s="184"/>
      <c r="H4" s="184"/>
      <c r="I4" s="457" t="s">
        <v>130</v>
      </c>
      <c r="J4" s="458"/>
      <c r="L4" s="39"/>
    </row>
    <row r="5" spans="1:40" ht="26.25" customHeight="1" x14ac:dyDescent="0.3">
      <c r="B5" s="459" t="str">
        <f>A1</f>
        <v>Retten i Roskilde</v>
      </c>
      <c r="C5" s="460"/>
      <c r="D5" s="184"/>
      <c r="E5" s="184"/>
      <c r="F5" s="184"/>
      <c r="G5" s="186"/>
      <c r="H5" s="186"/>
      <c r="I5" s="457" t="str">
        <f>B35</f>
        <v>Retten i Roskilde</v>
      </c>
      <c r="J5" s="458"/>
      <c r="L5" s="37" t="s">
        <v>131</v>
      </c>
      <c r="M5" s="40"/>
    </row>
    <row r="6" spans="1:40" ht="26.25" customHeight="1" thickBot="1" x14ac:dyDescent="0.35">
      <c r="B6" s="187"/>
      <c r="C6" s="188"/>
      <c r="D6" s="189">
        <v>2019</v>
      </c>
      <c r="E6" s="189">
        <v>2020</v>
      </c>
      <c r="F6" s="190" t="s">
        <v>210</v>
      </c>
      <c r="G6" s="190" t="s">
        <v>211</v>
      </c>
      <c r="H6" s="190"/>
      <c r="I6" s="272">
        <f>$D$6</f>
        <v>2019</v>
      </c>
      <c r="J6" s="273">
        <f>$E$6</f>
        <v>2020</v>
      </c>
      <c r="L6" s="39" t="s">
        <v>133</v>
      </c>
      <c r="M6" s="41"/>
    </row>
    <row r="7" spans="1:40" x14ac:dyDescent="0.25">
      <c r="B7" s="104" t="s">
        <v>63</v>
      </c>
      <c r="C7" s="105"/>
      <c r="D7" s="106">
        <f>B1</f>
        <v>103.85095321862512</v>
      </c>
      <c r="E7" s="286">
        <f>C1</f>
        <v>106.82984327899918</v>
      </c>
      <c r="F7" s="107">
        <f>Produkt.SAML.!$E$6</f>
        <v>96.522720694718515</v>
      </c>
      <c r="G7" s="355">
        <f>LARGE($C$902:$C$925,5)</f>
        <v>102.91777614956898</v>
      </c>
      <c r="H7" s="36"/>
      <c r="I7" s="274" t="str">
        <f>IF($B$5=$I$5,"",C35)</f>
        <v/>
      </c>
      <c r="J7" s="291" t="str">
        <f>IF($B$5=$I$5,"",D35)</f>
        <v/>
      </c>
      <c r="M7" s="40" t="s">
        <v>72</v>
      </c>
    </row>
    <row r="8" spans="1:40" x14ac:dyDescent="0.25">
      <c r="B8" s="44" t="s">
        <v>64</v>
      </c>
      <c r="C8" s="45"/>
      <c r="D8" s="46">
        <f>D1</f>
        <v>101.10273112070895</v>
      </c>
      <c r="E8" s="287">
        <f>E1</f>
        <v>112.13747699321756</v>
      </c>
      <c r="F8" s="48">
        <f>Produkt.JUR!$E$6</f>
        <v>97.946626081354907</v>
      </c>
      <c r="G8" s="49">
        <f>LARGE($E$902:$E$925,5)</f>
        <v>107.38840079411744</v>
      </c>
      <c r="H8" s="36"/>
      <c r="I8" s="275" t="str">
        <f>IF($B$5=$I$5,"",E35)</f>
        <v/>
      </c>
      <c r="J8" s="292" t="str">
        <f>IF($B$5=$I$5,"",F35)</f>
        <v/>
      </c>
      <c r="M8" s="41" t="s">
        <v>73</v>
      </c>
    </row>
    <row r="9" spans="1:40" x14ac:dyDescent="0.25">
      <c r="B9" s="44" t="s">
        <v>65</v>
      </c>
      <c r="C9" s="45"/>
      <c r="D9" s="46">
        <f>F1</f>
        <v>99.469787830441277</v>
      </c>
      <c r="E9" s="287">
        <f>G1</f>
        <v>93.6256495656</v>
      </c>
      <c r="F9" s="48">
        <f>Produkt.KON!$E$6</f>
        <v>95.232759232398905</v>
      </c>
      <c r="G9" s="49">
        <f>LARGE($G$902:$G$925,5)</f>
        <v>100.765502972991</v>
      </c>
      <c r="H9" s="36"/>
      <c r="I9" s="276" t="str">
        <f>IF($B$5=$I$5,"",G35)</f>
        <v/>
      </c>
      <c r="J9" s="292" t="str">
        <f>IF($B$5=$I$5,"",H35)</f>
        <v/>
      </c>
      <c r="M9" s="40" t="s">
        <v>74</v>
      </c>
    </row>
    <row r="10" spans="1:40" ht="15.75" thickBot="1" x14ac:dyDescent="0.3">
      <c r="B10" s="50" t="s">
        <v>159</v>
      </c>
      <c r="C10" s="51"/>
      <c r="D10" s="52">
        <f>H1*100</f>
        <v>12.954981876432875</v>
      </c>
      <c r="E10" s="288">
        <f>I1*100</f>
        <v>14.709828906198002</v>
      </c>
      <c r="F10" s="354">
        <f>'Generel ledelse_Adm.'!$J$14*100</f>
        <v>15.038496278866187</v>
      </c>
      <c r="G10" s="285"/>
      <c r="H10" s="36"/>
      <c r="I10" s="277" t="str">
        <f>IF($B$5=$I$5,"",I35*100)</f>
        <v/>
      </c>
      <c r="J10" s="293" t="str">
        <f>IF($B$5=$I$5,"",J35*100)</f>
        <v/>
      </c>
      <c r="M10" s="40" t="s">
        <v>75</v>
      </c>
    </row>
    <row r="11" spans="1:40" x14ac:dyDescent="0.25">
      <c r="B11" s="42" t="s">
        <v>88</v>
      </c>
      <c r="C11" s="43"/>
      <c r="D11" s="54">
        <f>J1</f>
        <v>119</v>
      </c>
      <c r="E11" s="289">
        <f>K1</f>
        <v>123.4</v>
      </c>
      <c r="F11" s="55">
        <f>Sagstid.Straf!$G$6</f>
        <v>170.5</v>
      </c>
      <c r="G11" s="56">
        <f>Sagstid.Straf!$G$7</f>
        <v>127</v>
      </c>
      <c r="H11" s="280"/>
      <c r="I11" s="278" t="str">
        <f>IF($B$5=$I$5,"",K35)</f>
        <v/>
      </c>
      <c r="J11" s="294" t="str">
        <f>IF($B$5=$I$5,"",L35)</f>
        <v/>
      </c>
      <c r="M11" s="40" t="s">
        <v>76</v>
      </c>
    </row>
    <row r="12" spans="1:40" x14ac:dyDescent="0.25">
      <c r="B12" s="44" t="s">
        <v>140</v>
      </c>
      <c r="C12" s="45"/>
      <c r="D12" s="57">
        <f>L1</f>
        <v>538.780243902439</v>
      </c>
      <c r="E12" s="290">
        <f>M1</f>
        <v>516</v>
      </c>
      <c r="F12" s="59">
        <f>Sagstid.Civil!$E$6</f>
        <v>558</v>
      </c>
      <c r="G12" s="58">
        <f>Sagstid.Civil!$E$7</f>
        <v>491</v>
      </c>
      <c r="H12" s="36"/>
      <c r="I12" s="279" t="str">
        <f>IF($B$5=$I$5,"",M35)</f>
        <v/>
      </c>
      <c r="J12" s="295" t="str">
        <f>IF($B$5=$I$5,"",N35)</f>
        <v/>
      </c>
      <c r="M12" s="40" t="s">
        <v>77</v>
      </c>
    </row>
    <row r="13" spans="1:40" x14ac:dyDescent="0.25">
      <c r="B13" s="44" t="s">
        <v>89</v>
      </c>
      <c r="C13" s="45"/>
      <c r="D13" s="57">
        <f>N1</f>
        <v>66.605300386682998</v>
      </c>
      <c r="E13" s="290">
        <f>O1</f>
        <v>73.953493310681694</v>
      </c>
      <c r="F13" s="60">
        <f>Sagstid.Foged!$E$6</f>
        <v>100.8</v>
      </c>
      <c r="G13" s="58">
        <f>Sagstid.Foged!$E$7</f>
        <v>69.400000000000006</v>
      </c>
      <c r="H13" s="36"/>
      <c r="I13" s="279" t="str">
        <f>IF($B$5=$I$5,"",O35)</f>
        <v/>
      </c>
      <c r="J13" s="295" t="str">
        <f>IF($B$5=$I$5,"",P35)</f>
        <v/>
      </c>
      <c r="M13" s="40" t="s">
        <v>78</v>
      </c>
    </row>
    <row r="14" spans="1:40" x14ac:dyDescent="0.25">
      <c r="B14" s="44" t="s">
        <v>153</v>
      </c>
      <c r="C14" s="45"/>
      <c r="D14" s="57">
        <f>P1</f>
        <v>48.38</v>
      </c>
      <c r="E14" s="290">
        <f>Q1</f>
        <v>46</v>
      </c>
      <c r="F14" s="60">
        <f>Sagstid.Skifte!$E$6</f>
        <v>50</v>
      </c>
      <c r="G14" s="58">
        <f>Sagstid.Skifte!$E$7</f>
        <v>38</v>
      </c>
      <c r="H14" s="36"/>
      <c r="I14" s="279" t="str">
        <f>IF($B$5=$I$5,"",Q35)</f>
        <v/>
      </c>
      <c r="J14" s="295" t="str">
        <f>IF($B$5=$I$5,"",R35)</f>
        <v/>
      </c>
      <c r="M14" s="40" t="s">
        <v>79</v>
      </c>
    </row>
    <row r="15" spans="1:40" x14ac:dyDescent="0.25">
      <c r="B15" s="44" t="s">
        <v>66</v>
      </c>
      <c r="C15" s="45"/>
      <c r="D15" s="46">
        <f>R1</f>
        <v>72.972972972972968</v>
      </c>
      <c r="E15" s="287">
        <f>S1</f>
        <v>52</v>
      </c>
      <c r="F15" s="61">
        <f>Målopf.VVV!$E$9*100</f>
        <v>47</v>
      </c>
      <c r="G15" s="47">
        <f>Målopf.VVV!$E$10*100</f>
        <v>60</v>
      </c>
      <c r="H15" s="281"/>
      <c r="I15" s="276" t="str">
        <f>IF($B$5=$I$5,"",S35)</f>
        <v/>
      </c>
      <c r="J15" s="292" t="str">
        <f>IF($B$5=$I$5,"",T35)</f>
        <v/>
      </c>
      <c r="M15" s="40" t="s">
        <v>152</v>
      </c>
    </row>
    <row r="16" spans="1:40" ht="15.75" thickBot="1" x14ac:dyDescent="0.3">
      <c r="B16" s="50" t="s">
        <v>134</v>
      </c>
      <c r="C16" s="51"/>
      <c r="D16" s="52">
        <f>IF(T1=999,"       -",T1)</f>
        <v>100</v>
      </c>
      <c r="E16" s="288">
        <f>IF(U1=999,"        -",U1)</f>
        <v>30</v>
      </c>
      <c r="F16" s="62">
        <f>Målopf.VVV!$G$9*100</f>
        <v>40</v>
      </c>
      <c r="G16" s="53">
        <f>Målopf.VVV!$G$10*100</f>
        <v>50</v>
      </c>
      <c r="H16" s="281"/>
      <c r="I16" s="277" t="str">
        <f>IF($B$5=$I$5,"",U35)</f>
        <v/>
      </c>
      <c r="J16" s="293" t="str">
        <f>IF($B$5=$I$5,"",V35)</f>
        <v/>
      </c>
      <c r="M16" s="40" t="s">
        <v>80</v>
      </c>
    </row>
    <row r="17" spans="1:14" x14ac:dyDescent="0.25">
      <c r="B17" s="42" t="s">
        <v>90</v>
      </c>
      <c r="C17" s="43"/>
      <c r="D17" s="54">
        <f>V1</f>
        <v>10.8027158672936</v>
      </c>
      <c r="E17" s="289">
        <f>W1</f>
        <v>5.7</v>
      </c>
      <c r="F17" s="55">
        <f>'HR-nøgletal_lønsum'!$E$6</f>
        <v>11.3</v>
      </c>
      <c r="G17" s="56">
        <f>'HR-nøgletal_lønsum'!$E$7</f>
        <v>8.9</v>
      </c>
      <c r="H17" s="281"/>
      <c r="I17" s="278" t="str">
        <f>IF($B$5=$I$5,"",W35)</f>
        <v/>
      </c>
      <c r="J17" s="294" t="str">
        <f>IF($B$5=$I$5,"",X35)</f>
        <v/>
      </c>
      <c r="M17" s="40" t="s">
        <v>81</v>
      </c>
    </row>
    <row r="18" spans="1:14" x14ac:dyDescent="0.25">
      <c r="B18" s="44" t="s">
        <v>67</v>
      </c>
      <c r="C18" s="45"/>
      <c r="D18" s="57">
        <f>X1</f>
        <v>5.9629241092000704</v>
      </c>
      <c r="E18" s="290">
        <f>Y1</f>
        <v>4.5</v>
      </c>
      <c r="F18" s="59">
        <f>'HR-nøgletal_lønsum'!$G$6</f>
        <v>7.2</v>
      </c>
      <c r="G18" s="456"/>
      <c r="H18" s="36"/>
      <c r="I18" s="279" t="str">
        <f>IF($B$5=$I$5,"",Y35)</f>
        <v/>
      </c>
      <c r="J18" s="295" t="str">
        <f>IF($B$5=$I$5,"",Z35)</f>
        <v/>
      </c>
      <c r="M18" s="40" t="s">
        <v>82</v>
      </c>
    </row>
    <row r="19" spans="1:14" x14ac:dyDescent="0.25">
      <c r="B19" s="44" t="s">
        <v>68</v>
      </c>
      <c r="C19" s="45"/>
      <c r="D19" s="46">
        <f>Z1</f>
        <v>65.815579999999997</v>
      </c>
      <c r="E19" s="287">
        <f>AA1</f>
        <v>63.41581</v>
      </c>
      <c r="F19" s="63">
        <f>Årsværk_Pers.kat!$O$8/24</f>
        <v>60.522706249999999</v>
      </c>
      <c r="G19" s="456"/>
      <c r="H19" s="281"/>
      <c r="I19" s="276" t="str">
        <f>IF($B$5=$I$5,"",AA35)</f>
        <v/>
      </c>
      <c r="J19" s="292" t="str">
        <f>IF($B$5=$I$5,"",AB35)</f>
        <v/>
      </c>
      <c r="M19" s="40" t="s">
        <v>83</v>
      </c>
    </row>
    <row r="20" spans="1:14" x14ac:dyDescent="0.25">
      <c r="B20" s="44" t="s">
        <v>69</v>
      </c>
      <c r="C20" s="45"/>
      <c r="D20" s="46">
        <f>AB1</f>
        <v>20.418890000000001</v>
      </c>
      <c r="E20" s="287">
        <f>AC1</f>
        <v>17.955860000000001</v>
      </c>
      <c r="F20" s="63">
        <f>Årsværk_Pers.kat!$J$8/24</f>
        <v>17.6078525</v>
      </c>
      <c r="G20" s="456"/>
      <c r="H20" s="281"/>
      <c r="I20" s="276" t="str">
        <f>IF($B$5=$I$5,"",AC35)</f>
        <v/>
      </c>
      <c r="J20" s="292" t="str">
        <f>IF($B$5=$I$5,"",AD35)</f>
        <v/>
      </c>
      <c r="M20" s="40" t="s">
        <v>84</v>
      </c>
    </row>
    <row r="21" spans="1:14" x14ac:dyDescent="0.25">
      <c r="B21" s="44" t="s">
        <v>70</v>
      </c>
      <c r="C21" s="45"/>
      <c r="D21" s="46">
        <f>AD1</f>
        <v>38.950969999999998</v>
      </c>
      <c r="E21" s="287">
        <f>AE1</f>
        <v>39.901119999999999</v>
      </c>
      <c r="F21" s="63">
        <f>Årsværk_Pers.kat!$K$8/24</f>
        <v>34.332361249999998</v>
      </c>
      <c r="G21" s="284"/>
      <c r="H21" s="281"/>
      <c r="I21" s="276" t="str">
        <f>IF($B$5=$I$5,"",AE35)</f>
        <v/>
      </c>
      <c r="J21" s="292" t="str">
        <f>IF($B$5=$I$5,"",AF35)</f>
        <v/>
      </c>
      <c r="M21" s="40" t="s">
        <v>85</v>
      </c>
    </row>
    <row r="22" spans="1:14" ht="15.75" thickBot="1" x14ac:dyDescent="0.3">
      <c r="B22" s="50" t="s">
        <v>71</v>
      </c>
      <c r="C22" s="51"/>
      <c r="D22" s="52">
        <f>AF1</f>
        <v>38.795797366899997</v>
      </c>
      <c r="E22" s="288">
        <f>AG1</f>
        <v>37.892224699999993</v>
      </c>
      <c r="F22" s="62">
        <f>'HR-nøgletal_lønsum'!$I$6</f>
        <v>35.135413685000003</v>
      </c>
      <c r="G22" s="285"/>
      <c r="H22" s="282"/>
      <c r="I22" s="277" t="str">
        <f>IF($B$5=$I$5,"",AG35)</f>
        <v/>
      </c>
      <c r="J22" s="293" t="str">
        <f>IF($B$5=$I$5,"",AH35)</f>
        <v/>
      </c>
      <c r="M22" s="40" t="s">
        <v>86</v>
      </c>
    </row>
    <row r="23" spans="1:14" ht="9" hidden="1" customHeight="1" x14ac:dyDescent="0.25"/>
    <row r="24" spans="1:14" x14ac:dyDescent="0.25">
      <c r="B24" s="64" t="s">
        <v>87</v>
      </c>
    </row>
    <row r="25" spans="1:14" ht="13.5" customHeight="1" x14ac:dyDescent="0.25">
      <c r="B25" s="39" t="s">
        <v>216</v>
      </c>
    </row>
    <row r="26" spans="1:14" hidden="1" x14ac:dyDescent="0.25">
      <c r="B26" s="65"/>
    </row>
    <row r="27" spans="1:14" x14ac:dyDescent="0.25">
      <c r="B27" s="39" t="s">
        <v>135</v>
      </c>
    </row>
    <row r="28" spans="1:14" x14ac:dyDescent="0.25">
      <c r="B28" s="39" t="s">
        <v>136</v>
      </c>
    </row>
    <row r="29" spans="1:14" x14ac:dyDescent="0.25">
      <c r="B29" s="39" t="s">
        <v>137</v>
      </c>
    </row>
    <row r="30" spans="1:14" x14ac:dyDescent="0.25">
      <c r="B30" s="39" t="s">
        <v>138</v>
      </c>
    </row>
    <row r="31" spans="1:14" ht="15.75" thickBot="1" x14ac:dyDescent="0.3">
      <c r="B31" s="39"/>
    </row>
    <row r="32" spans="1:14" s="66" customFormat="1" x14ac:dyDescent="0.25">
      <c r="A32" s="81"/>
      <c r="B32" s="82" t="s">
        <v>132</v>
      </c>
      <c r="C32" s="83"/>
      <c r="D32" s="83"/>
      <c r="E32" s="83"/>
      <c r="F32" s="83"/>
      <c r="G32" s="83"/>
      <c r="H32" s="83"/>
      <c r="I32" s="83"/>
      <c r="J32" s="83"/>
      <c r="K32" s="83"/>
      <c r="L32" s="83"/>
      <c r="M32" s="84"/>
      <c r="N32" s="85"/>
    </row>
    <row r="33" spans="1:51" ht="15.75" customHeight="1" x14ac:dyDescent="0.25">
      <c r="A33" s="86"/>
      <c r="B33" s="87"/>
      <c r="C33" s="87"/>
      <c r="D33" s="87"/>
      <c r="E33" s="87"/>
      <c r="F33" s="87"/>
      <c r="G33" s="87"/>
      <c r="H33" s="87"/>
      <c r="I33" s="87"/>
      <c r="J33" s="87"/>
      <c r="K33" s="87"/>
      <c r="L33" s="87"/>
      <c r="M33" s="88"/>
      <c r="N33" s="89"/>
      <c r="O33" s="68"/>
      <c r="P33" s="67"/>
    </row>
    <row r="34" spans="1:51" s="76" customFormat="1" ht="34.5" customHeight="1" thickBot="1" x14ac:dyDescent="0.3">
      <c r="A34" s="90"/>
      <c r="B34" s="91">
        <f>A926</f>
        <v>0</v>
      </c>
      <c r="C34" s="91">
        <f t="shared" ref="C34:AG34" si="3">B925</f>
        <v>66.016249459813338</v>
      </c>
      <c r="D34" s="91">
        <f t="shared" si="3"/>
        <v>74.010212832613576</v>
      </c>
      <c r="E34" s="91">
        <f t="shared" si="3"/>
        <v>72.704446793848362</v>
      </c>
      <c r="F34" s="91">
        <f t="shared" si="3"/>
        <v>82.724274942847003</v>
      </c>
      <c r="G34" s="91">
        <f t="shared" si="3"/>
        <v>66.239445962327281</v>
      </c>
      <c r="H34" s="91">
        <f t="shared" si="3"/>
        <v>73.270750461173705</v>
      </c>
      <c r="I34" s="91">
        <f t="shared" si="3"/>
        <v>0.2767705630260015</v>
      </c>
      <c r="J34" s="91">
        <f t="shared" si="3"/>
        <v>0.29678973132843245</v>
      </c>
      <c r="K34" s="91">
        <f t="shared" si="3"/>
        <v>42</v>
      </c>
      <c r="L34" s="91">
        <f t="shared" si="3"/>
        <v>57.4</v>
      </c>
      <c r="M34" s="91">
        <f t="shared" si="3"/>
        <v>226.51200000000003</v>
      </c>
      <c r="N34" s="92">
        <f t="shared" si="3"/>
        <v>466</v>
      </c>
      <c r="O34" s="79">
        <f t="shared" si="3"/>
        <v>24.8533988533989</v>
      </c>
      <c r="P34" s="76">
        <f t="shared" si="3"/>
        <v>30.702320887991899</v>
      </c>
      <c r="Q34" s="76">
        <f t="shared" si="3"/>
        <v>22.59</v>
      </c>
      <c r="R34" s="76">
        <f t="shared" si="3"/>
        <v>23</v>
      </c>
      <c r="S34" s="76">
        <f t="shared" si="3"/>
        <v>93.548387096774192</v>
      </c>
      <c r="T34" s="76">
        <f t="shared" si="3"/>
        <v>68</v>
      </c>
      <c r="U34" s="76">
        <f t="shared" si="3"/>
        <v>100</v>
      </c>
      <c r="V34" s="76">
        <f t="shared" si="3"/>
        <v>0</v>
      </c>
      <c r="W34" s="76">
        <f t="shared" si="3"/>
        <v>10.8669640885349</v>
      </c>
      <c r="X34" s="76">
        <f t="shared" si="3"/>
        <v>7.1</v>
      </c>
      <c r="Y34" s="76">
        <f t="shared" si="3"/>
        <v>9.8600654792394096</v>
      </c>
      <c r="Z34" s="76">
        <f t="shared" si="3"/>
        <v>4.7</v>
      </c>
      <c r="AA34" s="76">
        <f t="shared" si="3"/>
        <v>12.750990000000002</v>
      </c>
      <c r="AB34" s="76">
        <f t="shared" si="3"/>
        <v>11.354429999999999</v>
      </c>
      <c r="AC34" s="76">
        <f t="shared" si="3"/>
        <v>2.8584900000000002</v>
      </c>
      <c r="AD34" s="76">
        <f t="shared" si="3"/>
        <v>2.7352799999999999</v>
      </c>
      <c r="AE34" s="76">
        <f t="shared" si="3"/>
        <v>7.1092000000000004</v>
      </c>
      <c r="AF34" s="76">
        <f t="shared" si="3"/>
        <v>6.56717</v>
      </c>
      <c r="AG34" s="76">
        <f t="shared" si="3"/>
        <v>9.4590985639499987</v>
      </c>
    </row>
    <row r="35" spans="1:51" s="76" customFormat="1" ht="0.2" customHeight="1" x14ac:dyDescent="0.25">
      <c r="A35" s="32"/>
      <c r="B35" s="80" t="str">
        <f>A918</f>
        <v>Retten i Roskilde</v>
      </c>
      <c r="C35" s="80">
        <f t="shared" ref="C35:AI35" si="4">B918</f>
        <v>103.85095321862512</v>
      </c>
      <c r="D35" s="80">
        <f t="shared" si="4"/>
        <v>106.82984327899918</v>
      </c>
      <c r="E35" s="80">
        <f t="shared" si="4"/>
        <v>101.10273112070895</v>
      </c>
      <c r="F35" s="80">
        <f t="shared" si="4"/>
        <v>112.13747699321756</v>
      </c>
      <c r="G35" s="80">
        <f t="shared" si="4"/>
        <v>99.469787830441277</v>
      </c>
      <c r="H35" s="80">
        <f t="shared" si="4"/>
        <v>93.6256495656</v>
      </c>
      <c r="I35" s="80">
        <f t="shared" si="4"/>
        <v>0.12954981876432875</v>
      </c>
      <c r="J35" s="80">
        <f t="shared" si="4"/>
        <v>0.14709828906198003</v>
      </c>
      <c r="K35" s="80">
        <f t="shared" si="4"/>
        <v>119</v>
      </c>
      <c r="L35" s="80">
        <f t="shared" si="4"/>
        <v>123.4</v>
      </c>
      <c r="M35" s="80">
        <f t="shared" si="4"/>
        <v>538.780243902439</v>
      </c>
      <c r="N35" s="80">
        <f t="shared" si="4"/>
        <v>516</v>
      </c>
      <c r="O35" s="80">
        <f t="shared" si="4"/>
        <v>66.605300386682998</v>
      </c>
      <c r="P35" s="80">
        <f t="shared" si="4"/>
        <v>73.953493310681694</v>
      </c>
      <c r="Q35" s="80">
        <f t="shared" si="4"/>
        <v>48.38</v>
      </c>
      <c r="R35" s="80">
        <f t="shared" si="4"/>
        <v>46</v>
      </c>
      <c r="S35" s="80">
        <f t="shared" si="4"/>
        <v>72.972972972972968</v>
      </c>
      <c r="T35" s="80">
        <f t="shared" si="4"/>
        <v>52</v>
      </c>
      <c r="U35" s="80">
        <f t="shared" si="4"/>
        <v>100</v>
      </c>
      <c r="V35" s="80">
        <f t="shared" si="4"/>
        <v>30</v>
      </c>
      <c r="W35" s="80">
        <f t="shared" si="4"/>
        <v>10.8027158672936</v>
      </c>
      <c r="X35" s="80">
        <f t="shared" si="4"/>
        <v>5.7</v>
      </c>
      <c r="Y35" s="80">
        <f t="shared" si="4"/>
        <v>5.9629241092000704</v>
      </c>
      <c r="Z35" s="80">
        <f t="shared" si="4"/>
        <v>4.5</v>
      </c>
      <c r="AA35" s="80">
        <f t="shared" si="4"/>
        <v>65.815579999999997</v>
      </c>
      <c r="AB35" s="80">
        <f t="shared" si="4"/>
        <v>63.41581</v>
      </c>
      <c r="AC35" s="80">
        <f t="shared" si="4"/>
        <v>20.418890000000001</v>
      </c>
      <c r="AD35" s="80">
        <f t="shared" si="4"/>
        <v>17.955860000000001</v>
      </c>
      <c r="AE35" s="80">
        <f t="shared" si="4"/>
        <v>38.950969999999998</v>
      </c>
      <c r="AF35" s="80">
        <f t="shared" si="4"/>
        <v>39.901119999999999</v>
      </c>
      <c r="AG35" s="80">
        <f t="shared" si="4"/>
        <v>38.795797366899997</v>
      </c>
      <c r="AH35" s="80">
        <f t="shared" si="4"/>
        <v>37.892224699999993</v>
      </c>
      <c r="AI35" s="80">
        <f t="shared" si="4"/>
        <v>0</v>
      </c>
      <c r="AJ35" s="80"/>
      <c r="AK35" s="80"/>
      <c r="AL35" s="80"/>
      <c r="AM35" s="78"/>
      <c r="AN35" s="78"/>
      <c r="AO35" s="78"/>
      <c r="AP35" s="78"/>
      <c r="AQ35" s="78"/>
      <c r="AR35" s="78"/>
      <c r="AS35" s="78"/>
      <c r="AT35" s="78"/>
      <c r="AU35" s="78"/>
      <c r="AV35" s="78"/>
      <c r="AW35" s="78"/>
      <c r="AX35" s="78"/>
      <c r="AY35" s="78"/>
    </row>
    <row r="36" spans="1:51" s="78" customFormat="1" ht="19.5" customHeight="1" x14ac:dyDescent="0.25">
      <c r="A36" s="69"/>
    </row>
    <row r="38" spans="1:51" x14ac:dyDescent="0.25">
      <c r="AJ38" s="70"/>
      <c r="AK38" s="70"/>
      <c r="AL38" s="70"/>
    </row>
    <row r="56" spans="13:13" x14ac:dyDescent="0.25">
      <c r="M56" s="33"/>
    </row>
    <row r="73" spans="10:10" x14ac:dyDescent="0.25">
      <c r="J73" s="71"/>
    </row>
    <row r="854" spans="1:35" s="67" customFormat="1" x14ac:dyDescent="0.25">
      <c r="A854" s="69"/>
      <c r="AI854" s="69"/>
    </row>
    <row r="900" spans="1:33" s="444" customFormat="1" ht="110.25" x14ac:dyDescent="0.25">
      <c r="B900" s="72" t="s">
        <v>91</v>
      </c>
      <c r="C900" s="72"/>
      <c r="D900" s="72" t="s">
        <v>92</v>
      </c>
      <c r="E900" s="72"/>
      <c r="F900" s="72" t="s">
        <v>93</v>
      </c>
      <c r="G900" s="72"/>
      <c r="H900" s="72" t="s">
        <v>158</v>
      </c>
      <c r="I900" s="72"/>
      <c r="J900" s="72" t="s">
        <v>95</v>
      </c>
      <c r="K900" s="72"/>
      <c r="L900" s="72" t="s">
        <v>96</v>
      </c>
      <c r="M900" s="72"/>
      <c r="N900" s="72" t="s">
        <v>97</v>
      </c>
      <c r="O900" s="72"/>
      <c r="P900" s="72" t="s">
        <v>154</v>
      </c>
      <c r="Q900" s="72"/>
      <c r="R900" s="72" t="s">
        <v>98</v>
      </c>
      <c r="S900" s="72"/>
      <c r="T900" s="72" t="s">
        <v>99</v>
      </c>
      <c r="U900" s="72"/>
      <c r="V900" s="72" t="s">
        <v>100</v>
      </c>
      <c r="W900" s="72"/>
      <c r="X900" s="72" t="s">
        <v>101</v>
      </c>
      <c r="Y900" s="72"/>
      <c r="Z900" s="72" t="s">
        <v>102</v>
      </c>
      <c r="AA900" s="72"/>
      <c r="AB900" s="72" t="s">
        <v>103</v>
      </c>
      <c r="AC900" s="72"/>
      <c r="AD900" s="72" t="s">
        <v>104</v>
      </c>
      <c r="AE900" s="72"/>
      <c r="AF900" s="72" t="s">
        <v>105</v>
      </c>
    </row>
    <row r="901" spans="1:33" s="444" customFormat="1" x14ac:dyDescent="0.25">
      <c r="A901" s="445" t="s">
        <v>0</v>
      </c>
      <c r="B901" s="445">
        <f>$D$6</f>
        <v>2019</v>
      </c>
      <c r="C901" s="445">
        <f>$E$6</f>
        <v>2020</v>
      </c>
      <c r="D901" s="445">
        <f>$D$6</f>
        <v>2019</v>
      </c>
      <c r="E901" s="445">
        <f>$E$6</f>
        <v>2020</v>
      </c>
      <c r="F901" s="445">
        <f>$D$6</f>
        <v>2019</v>
      </c>
      <c r="G901" s="445">
        <f>$E$6</f>
        <v>2020</v>
      </c>
      <c r="H901" s="445">
        <f>$D$6</f>
        <v>2019</v>
      </c>
      <c r="I901" s="445">
        <f>$E$6</f>
        <v>2020</v>
      </c>
      <c r="J901" s="445">
        <f>$D$6</f>
        <v>2019</v>
      </c>
      <c r="K901" s="445">
        <f>$E$6</f>
        <v>2020</v>
      </c>
      <c r="L901" s="445">
        <f>$D$6</f>
        <v>2019</v>
      </c>
      <c r="M901" s="445">
        <f>$E$6</f>
        <v>2020</v>
      </c>
      <c r="N901" s="445">
        <f>$D$6</f>
        <v>2019</v>
      </c>
      <c r="O901" s="445">
        <f>$E$6</f>
        <v>2020</v>
      </c>
      <c r="P901" s="445">
        <f>$D$6</f>
        <v>2019</v>
      </c>
      <c r="Q901" s="445">
        <f>$E$6</f>
        <v>2020</v>
      </c>
      <c r="R901" s="445">
        <f>$D$6</f>
        <v>2019</v>
      </c>
      <c r="S901" s="445">
        <f>$E$6</f>
        <v>2020</v>
      </c>
      <c r="T901" s="445">
        <f>$D$6</f>
        <v>2019</v>
      </c>
      <c r="U901" s="445">
        <f>$E$6</f>
        <v>2020</v>
      </c>
      <c r="V901" s="445">
        <f>$D$6</f>
        <v>2019</v>
      </c>
      <c r="W901" s="445">
        <f>$E$6</f>
        <v>2020</v>
      </c>
      <c r="X901" s="445">
        <f>$D$6</f>
        <v>2019</v>
      </c>
      <c r="Y901" s="445">
        <f>$E$6</f>
        <v>2020</v>
      </c>
      <c r="Z901" s="445">
        <f>$D$6</f>
        <v>2019</v>
      </c>
      <c r="AA901" s="445">
        <f>$E$6</f>
        <v>2020</v>
      </c>
      <c r="AB901" s="445">
        <f>$D$6</f>
        <v>2019</v>
      </c>
      <c r="AC901" s="445">
        <f>$E$6</f>
        <v>2020</v>
      </c>
      <c r="AD901" s="445">
        <f>$D$6</f>
        <v>2019</v>
      </c>
      <c r="AE901" s="445">
        <f>$E$6</f>
        <v>2020</v>
      </c>
      <c r="AF901" s="445">
        <f>$D$6</f>
        <v>2019</v>
      </c>
      <c r="AG901" s="445">
        <f>$E$6</f>
        <v>2020</v>
      </c>
    </row>
    <row r="902" spans="1:33" s="444" customFormat="1" x14ac:dyDescent="0.25">
      <c r="A902" s="446" t="s">
        <v>5</v>
      </c>
      <c r="B902" s="447">
        <v>101.83853210829412</v>
      </c>
      <c r="C902" s="447">
        <v>96.228212584885725</v>
      </c>
      <c r="D902" s="447">
        <v>105.05916988915914</v>
      </c>
      <c r="E902" s="447">
        <v>100.58485756942108</v>
      </c>
      <c r="F902" s="447">
        <v>100.7951943795067</v>
      </c>
      <c r="G902" s="447">
        <v>90.403186485558194</v>
      </c>
      <c r="H902" s="448">
        <v>0.12894323394726137</v>
      </c>
      <c r="I902" s="448">
        <v>0.12586739851856438</v>
      </c>
      <c r="J902" s="449">
        <v>142</v>
      </c>
      <c r="K902" s="449">
        <v>127</v>
      </c>
      <c r="L902" s="450">
        <v>462.03509677419351</v>
      </c>
      <c r="M902" s="450">
        <v>536</v>
      </c>
      <c r="N902" s="450">
        <v>83.186569632815093</v>
      </c>
      <c r="O902" s="450">
        <v>89.074973440582795</v>
      </c>
      <c r="P902" s="450">
        <v>53.3</v>
      </c>
      <c r="Q902" s="450">
        <v>56</v>
      </c>
      <c r="R902" s="451">
        <v>62.765957446808507</v>
      </c>
      <c r="S902" s="451">
        <v>37</v>
      </c>
      <c r="T902" s="452">
        <v>42.857142857142854</v>
      </c>
      <c r="U902" s="452">
        <v>56.999999999999993</v>
      </c>
      <c r="V902" s="452">
        <v>11.671156346477201</v>
      </c>
      <c r="W902" s="452">
        <v>9</v>
      </c>
      <c r="X902" s="452">
        <v>3.9033455363600398</v>
      </c>
      <c r="Y902" s="452">
        <v>11.1</v>
      </c>
      <c r="Z902" s="453">
        <v>50.233170000000001</v>
      </c>
      <c r="AA902" s="453">
        <v>47.356769999999997</v>
      </c>
      <c r="AB902" s="452">
        <v>12.664720000000001</v>
      </c>
      <c r="AC902" s="452">
        <v>12.99394</v>
      </c>
      <c r="AD902" s="452">
        <v>27.7287</v>
      </c>
      <c r="AE902" s="452">
        <v>27.39603</v>
      </c>
      <c r="AF902" s="447">
        <v>26.502824354999998</v>
      </c>
      <c r="AG902" s="447">
        <v>25.932208149999997</v>
      </c>
    </row>
    <row r="903" spans="1:33" s="444" customFormat="1" x14ac:dyDescent="0.25">
      <c r="A903" s="446" t="s">
        <v>6</v>
      </c>
      <c r="B903" s="447">
        <v>102.8573394053047</v>
      </c>
      <c r="C903" s="447">
        <v>93.287962303436728</v>
      </c>
      <c r="D903" s="447">
        <v>101.1319657265025</v>
      </c>
      <c r="E903" s="447">
        <v>93.59238628483709</v>
      </c>
      <c r="F903" s="447">
        <v>100.84251039811124</v>
      </c>
      <c r="G903" s="447">
        <v>92.114778936565003</v>
      </c>
      <c r="H903" s="448">
        <v>0.10972851097766423</v>
      </c>
      <c r="I903" s="448">
        <v>0.10346545251254399</v>
      </c>
      <c r="J903" s="449">
        <v>159</v>
      </c>
      <c r="K903" s="449">
        <v>162.6</v>
      </c>
      <c r="L903" s="450">
        <v>611.22852631578951</v>
      </c>
      <c r="M903" s="450">
        <v>626</v>
      </c>
      <c r="N903" s="450">
        <v>99.138235559160094</v>
      </c>
      <c r="O903" s="450">
        <v>104.182623445156</v>
      </c>
      <c r="P903" s="450">
        <v>41.08</v>
      </c>
      <c r="Q903" s="450">
        <v>57</v>
      </c>
      <c r="R903" s="451">
        <v>53.846153846153847</v>
      </c>
      <c r="S903" s="451">
        <v>37</v>
      </c>
      <c r="T903" s="452">
        <v>57.142857142857139</v>
      </c>
      <c r="U903" s="452">
        <v>38</v>
      </c>
      <c r="V903" s="452">
        <v>4.91490027672672</v>
      </c>
      <c r="W903" s="452">
        <v>12.5</v>
      </c>
      <c r="X903" s="452">
        <v>6.1443582042367604</v>
      </c>
      <c r="Y903" s="452">
        <v>9.1999999999999993</v>
      </c>
      <c r="Z903" s="453">
        <v>73.362040000000007</v>
      </c>
      <c r="AA903" s="453">
        <v>74.28197999999999</v>
      </c>
      <c r="AB903" s="452">
        <v>21.332049999999999</v>
      </c>
      <c r="AC903" s="452">
        <v>21.421099999999999</v>
      </c>
      <c r="AD903" s="452">
        <v>41.128480000000003</v>
      </c>
      <c r="AE903" s="452">
        <v>41.621229999999997</v>
      </c>
      <c r="AF903" s="447">
        <v>40.392093875699999</v>
      </c>
      <c r="AG903" s="447">
        <v>41.696458770000007</v>
      </c>
    </row>
    <row r="904" spans="1:33" s="444" customFormat="1" x14ac:dyDescent="0.25">
      <c r="A904" s="446" t="s">
        <v>7</v>
      </c>
      <c r="B904" s="447">
        <v>101.8640453084988</v>
      </c>
      <c r="C904" s="447">
        <v>102.91777614956898</v>
      </c>
      <c r="D904" s="447">
        <v>100.31941702540747</v>
      </c>
      <c r="E904" s="447">
        <v>107.38840079411744</v>
      </c>
      <c r="F904" s="447">
        <v>99.278800462370114</v>
      </c>
      <c r="G904" s="447">
        <v>96.2024766387309</v>
      </c>
      <c r="H904" s="448">
        <v>0.12484610755227273</v>
      </c>
      <c r="I904" s="448">
        <v>0.1613504975803034</v>
      </c>
      <c r="J904" s="449">
        <v>169</v>
      </c>
      <c r="K904" s="449">
        <v>183.5</v>
      </c>
      <c r="L904" s="450">
        <v>592.16332499999999</v>
      </c>
      <c r="M904" s="450">
        <v>589</v>
      </c>
      <c r="N904" s="450">
        <v>133.47001798920601</v>
      </c>
      <c r="O904" s="450">
        <v>106.25598820783701</v>
      </c>
      <c r="P904" s="450">
        <v>52.48</v>
      </c>
      <c r="Q904" s="450">
        <v>48</v>
      </c>
      <c r="R904" s="451">
        <v>62.921348314606739</v>
      </c>
      <c r="S904" s="451">
        <v>56.000000000000007</v>
      </c>
      <c r="T904" s="452">
        <v>40</v>
      </c>
      <c r="U904" s="452">
        <v>44</v>
      </c>
      <c r="V904" s="452">
        <v>12.677982246822401</v>
      </c>
      <c r="W904" s="452" t="s">
        <v>157</v>
      </c>
      <c r="X904" s="452">
        <v>10.057027829895601</v>
      </c>
      <c r="Y904" s="452">
        <v>7.6</v>
      </c>
      <c r="Z904" s="453">
        <v>49.9968</v>
      </c>
      <c r="AA904" s="453">
        <v>47.71472</v>
      </c>
      <c r="AB904" s="452">
        <v>12.890420000000001</v>
      </c>
      <c r="AC904" s="452">
        <v>12.05663</v>
      </c>
      <c r="AD904" s="452">
        <v>28.715509999999998</v>
      </c>
      <c r="AE904" s="452">
        <v>28.976959999999998</v>
      </c>
      <c r="AF904" s="447">
        <v>28.027812647799998</v>
      </c>
      <c r="AG904" s="447">
        <v>27.455137839999995</v>
      </c>
    </row>
    <row r="905" spans="1:33" s="444" customFormat="1" x14ac:dyDescent="0.25">
      <c r="A905" s="446" t="s">
        <v>8</v>
      </c>
      <c r="B905" s="447">
        <v>97.88337498106111</v>
      </c>
      <c r="C905" s="447">
        <v>101.90111139049141</v>
      </c>
      <c r="D905" s="447">
        <v>100.86033729180528</v>
      </c>
      <c r="E905" s="447">
        <v>104.86755448532601</v>
      </c>
      <c r="F905" s="447">
        <v>96.398890188754677</v>
      </c>
      <c r="G905" s="447">
        <v>100.765502972991</v>
      </c>
      <c r="H905" s="448">
        <v>0.13436758604064783</v>
      </c>
      <c r="I905" s="448">
        <v>0.12495307840969888</v>
      </c>
      <c r="J905" s="449">
        <v>276</v>
      </c>
      <c r="K905" s="449">
        <v>303.2</v>
      </c>
      <c r="L905" s="450">
        <v>702.15368888888895</v>
      </c>
      <c r="M905" s="450">
        <v>813</v>
      </c>
      <c r="N905" s="450">
        <v>141.214071130924</v>
      </c>
      <c r="O905" s="450">
        <v>169.75215393452001</v>
      </c>
      <c r="P905" s="450">
        <v>70.62</v>
      </c>
      <c r="Q905" s="450">
        <v>70</v>
      </c>
      <c r="R905" s="451">
        <v>66.400000000000006</v>
      </c>
      <c r="S905" s="451">
        <v>47</v>
      </c>
      <c r="T905" s="452">
        <v>76.923076923076934</v>
      </c>
      <c r="U905" s="452">
        <v>47</v>
      </c>
      <c r="V905" s="452">
        <v>15.5023953537405</v>
      </c>
      <c r="W905" s="452">
        <v>17.600000000000001</v>
      </c>
      <c r="X905" s="452">
        <v>12.5637886997563</v>
      </c>
      <c r="Y905" s="452">
        <v>10.199999999999999</v>
      </c>
      <c r="Z905" s="453">
        <v>80.605149999999995</v>
      </c>
      <c r="AA905" s="453">
        <v>81.980019999999996</v>
      </c>
      <c r="AB905" s="452">
        <v>23.685770000000002</v>
      </c>
      <c r="AC905" s="452">
        <v>24.429960000000001</v>
      </c>
      <c r="AD905" s="452">
        <v>46.00667</v>
      </c>
      <c r="AE905" s="452">
        <v>46.475639999999999</v>
      </c>
      <c r="AF905" s="447">
        <v>46.892056334199999</v>
      </c>
      <c r="AG905" s="447">
        <v>48.091536810000001</v>
      </c>
    </row>
    <row r="906" spans="1:33" s="444" customFormat="1" x14ac:dyDescent="0.25">
      <c r="A906" s="446" t="s">
        <v>9</v>
      </c>
      <c r="B906" s="447">
        <v>101.15047231351318</v>
      </c>
      <c r="C906" s="447">
        <v>106.15651234668721</v>
      </c>
      <c r="D906" s="447">
        <v>105.46691505273358</v>
      </c>
      <c r="E906" s="447">
        <v>110.07721971842319</v>
      </c>
      <c r="F906" s="447">
        <v>97.864199088623621</v>
      </c>
      <c r="G906" s="447">
        <v>100.59593609715699</v>
      </c>
      <c r="H906" s="448">
        <v>0.14878389247090298</v>
      </c>
      <c r="I906" s="448">
        <v>0.14883634892965925</v>
      </c>
      <c r="J906" s="449">
        <v>194</v>
      </c>
      <c r="K906" s="449">
        <v>183.4</v>
      </c>
      <c r="L906" s="450">
        <v>633.00534375000007</v>
      </c>
      <c r="M906" s="450">
        <v>604</v>
      </c>
      <c r="N906" s="450">
        <v>85.768632534024604</v>
      </c>
      <c r="O906" s="450">
        <v>120.879284425737</v>
      </c>
      <c r="P906" s="450">
        <v>49.19</v>
      </c>
      <c r="Q906" s="450">
        <v>74</v>
      </c>
      <c r="R906" s="451">
        <v>61.589403973509938</v>
      </c>
      <c r="S906" s="451">
        <v>56.000000000000007</v>
      </c>
      <c r="T906" s="452">
        <v>61.111111111111114</v>
      </c>
      <c r="U906" s="452">
        <v>36</v>
      </c>
      <c r="V906" s="452">
        <v>11.7069006684805</v>
      </c>
      <c r="W906" s="452" t="s">
        <v>157</v>
      </c>
      <c r="X906" s="452">
        <v>14.426865087300399</v>
      </c>
      <c r="Y906" s="452">
        <v>8.5</v>
      </c>
      <c r="Z906" s="453">
        <v>52.371160000000003</v>
      </c>
      <c r="AA906" s="453">
        <v>51.995240000000003</v>
      </c>
      <c r="AB906" s="452">
        <v>14.175940000000001</v>
      </c>
      <c r="AC906" s="452">
        <v>14.82818</v>
      </c>
      <c r="AD906" s="452">
        <v>28.037040000000001</v>
      </c>
      <c r="AE906" s="452">
        <v>27.101510000000001</v>
      </c>
      <c r="AF906" s="447">
        <v>27.239139093600002</v>
      </c>
      <c r="AG906" s="447">
        <v>27.417937240000001</v>
      </c>
    </row>
    <row r="907" spans="1:33" s="444" customFormat="1" x14ac:dyDescent="0.25">
      <c r="A907" s="446" t="s">
        <v>10</v>
      </c>
      <c r="B907" s="447">
        <v>106.94068830795386</v>
      </c>
      <c r="C907" s="447">
        <v>107.19502319640296</v>
      </c>
      <c r="D907" s="447">
        <v>111.10074882888227</v>
      </c>
      <c r="E907" s="447">
        <v>119.30535441269883</v>
      </c>
      <c r="F907" s="447">
        <v>103.05113055114225</v>
      </c>
      <c r="G907" s="447">
        <v>98.9216606035219</v>
      </c>
      <c r="H907" s="448">
        <v>0.18852802289282125</v>
      </c>
      <c r="I907" s="448">
        <v>0.19118229672840206</v>
      </c>
      <c r="J907" s="449">
        <v>63</v>
      </c>
      <c r="K907" s="449">
        <v>101.9</v>
      </c>
      <c r="L907" s="450">
        <v>434.87925000000001</v>
      </c>
      <c r="M907" s="450">
        <v>493</v>
      </c>
      <c r="N907" s="450">
        <v>45.243408416273802</v>
      </c>
      <c r="O907" s="450">
        <v>51.9652035478735</v>
      </c>
      <c r="P907" s="450">
        <v>41.87</v>
      </c>
      <c r="Q907" s="450">
        <v>37</v>
      </c>
      <c r="R907" s="451">
        <v>77.227722772277232</v>
      </c>
      <c r="S907" s="451">
        <v>54</v>
      </c>
      <c r="T907" s="452">
        <v>42.857142857142854</v>
      </c>
      <c r="U907" s="452">
        <v>50</v>
      </c>
      <c r="V907" s="452">
        <v>13.7819431150731</v>
      </c>
      <c r="W907" s="452">
        <v>10.199999999999999</v>
      </c>
      <c r="X907" s="452">
        <v>1.59176060302193</v>
      </c>
      <c r="Y907" s="452">
        <v>8.5</v>
      </c>
      <c r="Z907" s="453">
        <v>32.799699999999994</v>
      </c>
      <c r="AA907" s="453">
        <v>35.629010000000001</v>
      </c>
      <c r="AB907" s="452">
        <v>7.9745999999999997</v>
      </c>
      <c r="AC907" s="452">
        <v>8.0211100000000002</v>
      </c>
      <c r="AD907" s="452">
        <v>18.957809999999998</v>
      </c>
      <c r="AE907" s="452">
        <v>19.689350000000001</v>
      </c>
      <c r="AF907" s="447">
        <v>19.129976583549997</v>
      </c>
      <c r="AG907" s="447">
        <v>19.59430223</v>
      </c>
    </row>
    <row r="908" spans="1:33" s="444" customFormat="1" x14ac:dyDescent="0.25">
      <c r="A908" s="446" t="s">
        <v>11</v>
      </c>
      <c r="B908" s="447">
        <v>111.25365194955035</v>
      </c>
      <c r="C908" s="447">
        <v>108.10964423398745</v>
      </c>
      <c r="D908" s="447">
        <v>106.01892921277198</v>
      </c>
      <c r="E908" s="447">
        <v>102.64219127911628</v>
      </c>
      <c r="F908" s="447">
        <v>113.72921036420429</v>
      </c>
      <c r="G908" s="447">
        <v>114.722615354345</v>
      </c>
      <c r="H908" s="448">
        <v>0.11203404109688665</v>
      </c>
      <c r="I908" s="448">
        <v>0.11212518305186953</v>
      </c>
      <c r="J908" s="449">
        <v>84</v>
      </c>
      <c r="K908" s="449">
        <v>114.5</v>
      </c>
      <c r="L908" s="450">
        <v>469.49214000000001</v>
      </c>
      <c r="M908" s="450">
        <v>393</v>
      </c>
      <c r="N908" s="450">
        <v>73.994616846105103</v>
      </c>
      <c r="O908" s="450">
        <v>84.230525272547098</v>
      </c>
      <c r="P908" s="450">
        <v>62.94</v>
      </c>
      <c r="Q908" s="450">
        <v>65</v>
      </c>
      <c r="R908" s="451">
        <v>69.333333333333343</v>
      </c>
      <c r="S908" s="451">
        <v>66</v>
      </c>
      <c r="T908" s="452">
        <v>75</v>
      </c>
      <c r="U908" s="452">
        <v>38</v>
      </c>
      <c r="V908" s="452">
        <v>3.4635218228234201</v>
      </c>
      <c r="W908" s="452">
        <v>6.1</v>
      </c>
      <c r="X908" s="452">
        <v>9.2833434902758292</v>
      </c>
      <c r="Y908" s="452">
        <v>2.4</v>
      </c>
      <c r="Z908" s="453">
        <v>39.170469999999995</v>
      </c>
      <c r="AA908" s="453">
        <v>41.048590000000004</v>
      </c>
      <c r="AB908" s="452">
        <v>12.0754</v>
      </c>
      <c r="AC908" s="452">
        <v>12.91156</v>
      </c>
      <c r="AD908" s="452">
        <v>22.036049999999999</v>
      </c>
      <c r="AE908" s="452">
        <v>21.913969999999999</v>
      </c>
      <c r="AF908" s="447">
        <v>21.571379215399997</v>
      </c>
      <c r="AG908" s="447">
        <v>22.94462682</v>
      </c>
    </row>
    <row r="909" spans="1:33" s="444" customFormat="1" x14ac:dyDescent="0.25">
      <c r="A909" s="446" t="s">
        <v>12</v>
      </c>
      <c r="B909" s="447">
        <v>93.394783197803505</v>
      </c>
      <c r="C909" s="447">
        <v>86.596904506861534</v>
      </c>
      <c r="D909" s="447">
        <v>86.563679183210823</v>
      </c>
      <c r="E909" s="447">
        <v>85.376842090815984</v>
      </c>
      <c r="F909" s="447">
        <v>110.29224904743946</v>
      </c>
      <c r="G909" s="447">
        <v>97.175398418903995</v>
      </c>
      <c r="H909" s="448">
        <v>0.17940903457844487</v>
      </c>
      <c r="I909" s="448">
        <v>0.16509604425078483</v>
      </c>
      <c r="J909" s="449">
        <v>190</v>
      </c>
      <c r="K909" s="449">
        <v>216.5</v>
      </c>
      <c r="L909" s="450">
        <v>447.9569620253165</v>
      </c>
      <c r="M909" s="450">
        <v>605</v>
      </c>
      <c r="N909" s="450">
        <v>61.582951130792303</v>
      </c>
      <c r="O909" s="450">
        <v>80.272665611575903</v>
      </c>
      <c r="P909" s="450">
        <v>52.02</v>
      </c>
      <c r="Q909" s="450">
        <v>52</v>
      </c>
      <c r="R909" s="451">
        <v>38.613861386138616</v>
      </c>
      <c r="S909" s="451">
        <v>40</v>
      </c>
      <c r="T909" s="452">
        <v>0</v>
      </c>
      <c r="U909" s="452">
        <v>40</v>
      </c>
      <c r="V909" s="452">
        <v>7.2333430826094203</v>
      </c>
      <c r="W909" s="452">
        <v>12</v>
      </c>
      <c r="X909" s="452">
        <v>6.6950859125419901</v>
      </c>
      <c r="Y909" s="452">
        <v>7.1</v>
      </c>
      <c r="Z909" s="453">
        <v>42.975020000000001</v>
      </c>
      <c r="AA909" s="453">
        <v>41.320520000000002</v>
      </c>
      <c r="AB909" s="452">
        <v>12.154339999999999</v>
      </c>
      <c r="AC909" s="452">
        <v>12.041449999999999</v>
      </c>
      <c r="AD909" s="452">
        <v>19.706219999999998</v>
      </c>
      <c r="AE909" s="452">
        <v>20.58887</v>
      </c>
      <c r="AF909" s="447">
        <v>22.150547015449995</v>
      </c>
      <c r="AG909" s="447">
        <v>22.20375336</v>
      </c>
    </row>
    <row r="910" spans="1:33" s="444" customFormat="1" x14ac:dyDescent="0.25">
      <c r="A910" s="446" t="s">
        <v>13</v>
      </c>
      <c r="B910" s="447">
        <v>101.06612488142966</v>
      </c>
      <c r="C910" s="447">
        <v>96.112981459792621</v>
      </c>
      <c r="D910" s="447">
        <v>97.163946577531945</v>
      </c>
      <c r="E910" s="447">
        <v>92.131458694378395</v>
      </c>
      <c r="F910" s="447">
        <v>104.08462368090785</v>
      </c>
      <c r="G910" s="447">
        <v>97.504233732643399</v>
      </c>
      <c r="H910" s="448">
        <v>0.13787579656753526</v>
      </c>
      <c r="I910" s="448">
        <v>0.13946189107619777</v>
      </c>
      <c r="J910" s="449">
        <v>142</v>
      </c>
      <c r="K910" s="449">
        <v>197.4</v>
      </c>
      <c r="L910" s="450">
        <v>574.53050467289722</v>
      </c>
      <c r="M910" s="450">
        <v>592</v>
      </c>
      <c r="N910" s="450">
        <v>73.498517872711403</v>
      </c>
      <c r="O910" s="450">
        <v>83.599852525500793</v>
      </c>
      <c r="P910" s="450">
        <v>30.37</v>
      </c>
      <c r="Q910" s="450">
        <v>37</v>
      </c>
      <c r="R910" s="451">
        <v>55.660377358490564</v>
      </c>
      <c r="S910" s="451">
        <v>50</v>
      </c>
      <c r="T910" s="452">
        <v>53.846153846153847</v>
      </c>
      <c r="U910" s="452">
        <v>50</v>
      </c>
      <c r="V910" s="452">
        <v>12.088759682014899</v>
      </c>
      <c r="W910" s="452">
        <v>15.1</v>
      </c>
      <c r="X910" s="452">
        <v>5.0771830520214598</v>
      </c>
      <c r="Y910" s="452">
        <v>3.6</v>
      </c>
      <c r="Z910" s="453">
        <v>68.956159999999997</v>
      </c>
      <c r="AA910" s="453">
        <v>70.217259999999996</v>
      </c>
      <c r="AB910" s="452">
        <v>19.98124</v>
      </c>
      <c r="AC910" s="452">
        <v>21.09545</v>
      </c>
      <c r="AD910" s="452">
        <v>38.578530000000001</v>
      </c>
      <c r="AE910" s="452">
        <v>39.592619999999997</v>
      </c>
      <c r="AF910" s="447">
        <v>38.595990049399994</v>
      </c>
      <c r="AG910" s="447">
        <v>41.191374760000002</v>
      </c>
    </row>
    <row r="911" spans="1:33" s="444" customFormat="1" x14ac:dyDescent="0.25">
      <c r="A911" s="446" t="s">
        <v>14</v>
      </c>
      <c r="B911" s="447">
        <v>103.87414816579145</v>
      </c>
      <c r="C911" s="447">
        <v>93.111611927749891</v>
      </c>
      <c r="D911" s="447">
        <v>99.069932509578564</v>
      </c>
      <c r="E911" s="447">
        <v>91.481677954961313</v>
      </c>
      <c r="F911" s="447">
        <v>109.87174791837366</v>
      </c>
      <c r="G911" s="447">
        <v>101.128864064998</v>
      </c>
      <c r="H911" s="448">
        <v>0.12250904721215652</v>
      </c>
      <c r="I911" s="448">
        <v>0.16165060263081871</v>
      </c>
      <c r="J911" s="449">
        <v>182</v>
      </c>
      <c r="K911" s="449">
        <v>216.9</v>
      </c>
      <c r="L911" s="450">
        <v>691.99724050632915</v>
      </c>
      <c r="M911" s="450">
        <v>741</v>
      </c>
      <c r="N911" s="450">
        <v>58.186421040435597</v>
      </c>
      <c r="O911" s="450">
        <v>55.106626806178397</v>
      </c>
      <c r="P911" s="450">
        <v>56.95</v>
      </c>
      <c r="Q911" s="450">
        <v>39</v>
      </c>
      <c r="R911" s="451">
        <v>56.29139072847682</v>
      </c>
      <c r="S911" s="451">
        <v>42</v>
      </c>
      <c r="T911" s="452">
        <v>66.666666666666657</v>
      </c>
      <c r="U911" s="452">
        <v>100</v>
      </c>
      <c r="V911" s="452">
        <v>11.406926102125</v>
      </c>
      <c r="W911" s="452">
        <v>11.3</v>
      </c>
      <c r="X911" s="452">
        <v>16.346416590848101</v>
      </c>
      <c r="Y911" s="452">
        <v>10.4</v>
      </c>
      <c r="Z911" s="453">
        <v>44.742260000000002</v>
      </c>
      <c r="AA911" s="453">
        <v>47.830749999999995</v>
      </c>
      <c r="AB911" s="452">
        <v>14.039540000000001</v>
      </c>
      <c r="AC911" s="452">
        <v>15.01051</v>
      </c>
      <c r="AD911" s="452">
        <v>25.59647</v>
      </c>
      <c r="AE911" s="452">
        <v>26.193190000000001</v>
      </c>
      <c r="AF911" s="447">
        <v>26.108105399949999</v>
      </c>
      <c r="AG911" s="447">
        <v>27.095819899999999</v>
      </c>
    </row>
    <row r="912" spans="1:33" s="444" customFormat="1" x14ac:dyDescent="0.25">
      <c r="A912" s="446" t="s">
        <v>15</v>
      </c>
      <c r="B912" s="447">
        <v>108.44813192646063</v>
      </c>
      <c r="C912" s="447">
        <v>99.002530475470536</v>
      </c>
      <c r="D912" s="447">
        <v>106.85141859928662</v>
      </c>
      <c r="E912" s="447">
        <v>103.17556596675857</v>
      </c>
      <c r="F912" s="447">
        <v>110.55261519907762</v>
      </c>
      <c r="G912" s="447">
        <v>95.728623786570296</v>
      </c>
      <c r="H912" s="448">
        <v>0.18347928513619291</v>
      </c>
      <c r="I912" s="448">
        <v>0.1639663681802094</v>
      </c>
      <c r="J912" s="449">
        <v>158</v>
      </c>
      <c r="K912" s="449">
        <v>182.7</v>
      </c>
      <c r="L912" s="450">
        <v>618.5721904761906</v>
      </c>
      <c r="M912" s="450">
        <v>491</v>
      </c>
      <c r="N912" s="450">
        <v>118.063599962753</v>
      </c>
      <c r="O912" s="450">
        <v>136.24442407577101</v>
      </c>
      <c r="P912" s="450">
        <v>64.7</v>
      </c>
      <c r="Q912" s="450">
        <v>53</v>
      </c>
      <c r="R912" s="451">
        <v>66.878980891719735</v>
      </c>
      <c r="S912" s="451">
        <v>63</v>
      </c>
      <c r="T912" s="452">
        <v>54.54545454545454</v>
      </c>
      <c r="U912" s="452">
        <v>46</v>
      </c>
      <c r="V912" s="452">
        <v>6.3518250412684196</v>
      </c>
      <c r="W912" s="452" t="s">
        <v>157</v>
      </c>
      <c r="X912" s="452">
        <v>11.3144952670223</v>
      </c>
      <c r="Y912" s="452">
        <v>10.5</v>
      </c>
      <c r="Z912" s="453">
        <v>56.958539999999999</v>
      </c>
      <c r="AA912" s="453">
        <v>57.418559999999992</v>
      </c>
      <c r="AB912" s="452">
        <v>15.906409999999999</v>
      </c>
      <c r="AC912" s="452">
        <v>15.67794</v>
      </c>
      <c r="AD912" s="452">
        <v>33.087260000000001</v>
      </c>
      <c r="AE912" s="452">
        <v>34.786879999999996</v>
      </c>
      <c r="AF912" s="447">
        <v>34.066879917349986</v>
      </c>
      <c r="AG912" s="447">
        <v>33.860793619999995</v>
      </c>
    </row>
    <row r="913" spans="1:34" s="444" customFormat="1" x14ac:dyDescent="0.25">
      <c r="A913" s="446" t="s">
        <v>16</v>
      </c>
      <c r="B913" s="447">
        <v>110.35424519170296</v>
      </c>
      <c r="C913" s="447">
        <v>96.940511734240715</v>
      </c>
      <c r="D913" s="447">
        <v>114.45533861437474</v>
      </c>
      <c r="E913" s="447">
        <v>100.80148288506652</v>
      </c>
      <c r="F913" s="447">
        <v>106.26710528381473</v>
      </c>
      <c r="G913" s="447">
        <v>94.200101548411993</v>
      </c>
      <c r="H913" s="448">
        <v>0.13503979455858406</v>
      </c>
      <c r="I913" s="448">
        <v>0.12984194137921817</v>
      </c>
      <c r="J913" s="449">
        <v>96</v>
      </c>
      <c r="K913" s="449">
        <v>133.9</v>
      </c>
      <c r="L913" s="450">
        <v>483.09857142857146</v>
      </c>
      <c r="M913" s="450">
        <v>511</v>
      </c>
      <c r="N913" s="450">
        <v>83.853338795575596</v>
      </c>
      <c r="O913" s="450">
        <v>106.184790957972</v>
      </c>
      <c r="P913" s="450">
        <v>46.97</v>
      </c>
      <c r="Q913" s="450">
        <v>55</v>
      </c>
      <c r="R913" s="451">
        <v>56.92307692307692</v>
      </c>
      <c r="S913" s="451">
        <v>31</v>
      </c>
      <c r="T913" s="452">
        <v>70</v>
      </c>
      <c r="U913" s="452">
        <v>25</v>
      </c>
      <c r="V913" s="452">
        <v>8.3971820801881094</v>
      </c>
      <c r="W913" s="452">
        <v>8.9</v>
      </c>
      <c r="X913" s="452">
        <v>6.5747320472054804</v>
      </c>
      <c r="Y913" s="452">
        <v>6.2</v>
      </c>
      <c r="Z913" s="453">
        <v>72.796889999999991</v>
      </c>
      <c r="AA913" s="453">
        <v>74.128669999999985</v>
      </c>
      <c r="AB913" s="452">
        <v>19.903009999999998</v>
      </c>
      <c r="AC913" s="452">
        <v>20.782039999999999</v>
      </c>
      <c r="AD913" s="452">
        <v>42.660249999999998</v>
      </c>
      <c r="AE913" s="452">
        <v>43.46331</v>
      </c>
      <c r="AF913" s="447">
        <v>39.978870333849997</v>
      </c>
      <c r="AG913" s="447">
        <v>42.099874450000002</v>
      </c>
    </row>
    <row r="914" spans="1:34" s="444" customFormat="1" x14ac:dyDescent="0.25">
      <c r="A914" s="446" t="s">
        <v>17</v>
      </c>
      <c r="B914" s="447">
        <v>94.898629274680658</v>
      </c>
      <c r="C914" s="447">
        <v>87.843603874781067</v>
      </c>
      <c r="D914" s="447">
        <v>96.450458888609745</v>
      </c>
      <c r="E914" s="447">
        <v>87.210295915605215</v>
      </c>
      <c r="F914" s="447">
        <v>100.60668696472202</v>
      </c>
      <c r="G914" s="447">
        <v>97.760929392921994</v>
      </c>
      <c r="H914" s="448">
        <v>0.17050519355782862</v>
      </c>
      <c r="I914" s="448">
        <v>0.19146513175052862</v>
      </c>
      <c r="J914" s="449">
        <v>137</v>
      </c>
      <c r="K914" s="449">
        <v>141.6</v>
      </c>
      <c r="L914" s="450">
        <v>576.82772727272732</v>
      </c>
      <c r="M914" s="450">
        <v>558</v>
      </c>
      <c r="N914" s="450">
        <v>86.174699646643106</v>
      </c>
      <c r="O914" s="450">
        <v>98.721836137527404</v>
      </c>
      <c r="P914" s="450">
        <v>38.42</v>
      </c>
      <c r="Q914" s="450">
        <v>44</v>
      </c>
      <c r="R914" s="451">
        <v>53.846153846153847</v>
      </c>
      <c r="S914" s="451">
        <v>42</v>
      </c>
      <c r="T914" s="452">
        <v>71.428571428571431</v>
      </c>
      <c r="U914" s="452">
        <v>50</v>
      </c>
      <c r="V914" s="452">
        <v>8.8455536315844601</v>
      </c>
      <c r="W914" s="452">
        <v>4.7</v>
      </c>
      <c r="X914" s="452">
        <v>7.5814115138155804</v>
      </c>
      <c r="Y914" s="452">
        <v>4.8</v>
      </c>
      <c r="Z914" s="453">
        <v>38.046289999999999</v>
      </c>
      <c r="AA914" s="453">
        <v>39.252709999999993</v>
      </c>
      <c r="AB914" s="452">
        <v>10.29846</v>
      </c>
      <c r="AC914" s="452">
        <v>11.11692</v>
      </c>
      <c r="AD914" s="452">
        <v>22.060890000000001</v>
      </c>
      <c r="AE914" s="452">
        <v>20.929179999999999</v>
      </c>
      <c r="AF914" s="447">
        <v>20.98491244885</v>
      </c>
      <c r="AG914" s="447">
        <v>21.562834980000002</v>
      </c>
    </row>
    <row r="915" spans="1:34" s="444" customFormat="1" x14ac:dyDescent="0.25">
      <c r="A915" s="446" t="s">
        <v>18</v>
      </c>
      <c r="B915" s="447">
        <v>107.16592057740004</v>
      </c>
      <c r="C915" s="447">
        <v>102.8399544463247</v>
      </c>
      <c r="D915" s="447">
        <v>114.07988361760594</v>
      </c>
      <c r="E915" s="447">
        <v>109.98927605425301</v>
      </c>
      <c r="F915" s="447">
        <v>98.372003156252902</v>
      </c>
      <c r="G915" s="447">
        <v>97.614480106890198</v>
      </c>
      <c r="H915" s="448">
        <v>0.17808035205805084</v>
      </c>
      <c r="I915" s="448">
        <v>0.18688715316512855</v>
      </c>
      <c r="J915" s="449">
        <v>100</v>
      </c>
      <c r="K915" s="449">
        <v>127.6</v>
      </c>
      <c r="L915" s="450">
        <v>419.77395652173914</v>
      </c>
      <c r="M915" s="450">
        <v>433</v>
      </c>
      <c r="N915" s="450">
        <v>69.832496279761898</v>
      </c>
      <c r="O915" s="450">
        <v>79.281028368794296</v>
      </c>
      <c r="P915" s="450">
        <v>34.619999999999997</v>
      </c>
      <c r="Q915" s="450">
        <v>38</v>
      </c>
      <c r="R915" s="451">
        <v>64</v>
      </c>
      <c r="S915" s="451">
        <v>60</v>
      </c>
      <c r="T915" s="452">
        <v>92.307692307692307</v>
      </c>
      <c r="U915" s="452">
        <v>78</v>
      </c>
      <c r="V915" s="452">
        <v>13.7457726867648</v>
      </c>
      <c r="W915" s="452">
        <v>9.4</v>
      </c>
      <c r="X915" s="452">
        <v>1.997661158251</v>
      </c>
      <c r="Y915" s="452">
        <v>6.2</v>
      </c>
      <c r="Z915" s="453">
        <v>49.630780000000001</v>
      </c>
      <c r="AA915" s="453">
        <v>49.942590000000003</v>
      </c>
      <c r="AB915" s="452">
        <v>13.102069999999999</v>
      </c>
      <c r="AC915" s="452">
        <v>13.183870000000001</v>
      </c>
      <c r="AD915" s="452">
        <v>31.37255</v>
      </c>
      <c r="AE915" s="452">
        <v>30.955839999999998</v>
      </c>
      <c r="AF915" s="447">
        <v>26.856255129899996</v>
      </c>
      <c r="AG915" s="447">
        <v>28.452648</v>
      </c>
    </row>
    <row r="916" spans="1:34" s="444" customFormat="1" x14ac:dyDescent="0.25">
      <c r="A916" s="446" t="s">
        <v>19</v>
      </c>
      <c r="B916" s="447">
        <v>105.95281241852281</v>
      </c>
      <c r="C916" s="447">
        <v>100.27855518335184</v>
      </c>
      <c r="D916" s="447">
        <v>104.04164700070832</v>
      </c>
      <c r="E916" s="447">
        <v>104.49524271429189</v>
      </c>
      <c r="F916" s="447">
        <v>103.60250304590204</v>
      </c>
      <c r="G916" s="447">
        <v>95.101866449585003</v>
      </c>
      <c r="H916" s="448">
        <v>0.17982046537583268</v>
      </c>
      <c r="I916" s="448">
        <v>0.18077415935178093</v>
      </c>
      <c r="J916" s="449">
        <v>116</v>
      </c>
      <c r="K916" s="449">
        <v>138.5</v>
      </c>
      <c r="L916" s="450">
        <v>604.5916046511627</v>
      </c>
      <c r="M916" s="450">
        <v>516</v>
      </c>
      <c r="N916" s="450">
        <v>78.495966514459695</v>
      </c>
      <c r="O916" s="450">
        <v>98.016844579375203</v>
      </c>
      <c r="P916" s="450">
        <v>43.4</v>
      </c>
      <c r="Q916" s="450">
        <v>48</v>
      </c>
      <c r="R916" s="451">
        <v>69.587628865979383</v>
      </c>
      <c r="S916" s="451">
        <v>55.000000000000007</v>
      </c>
      <c r="T916" s="452">
        <v>64.285714285714292</v>
      </c>
      <c r="U916" s="452">
        <v>35</v>
      </c>
      <c r="V916" s="452">
        <v>10.5955813332417</v>
      </c>
      <c r="W916" s="452">
        <v>13.9</v>
      </c>
      <c r="X916" s="452">
        <v>7.46576824967081</v>
      </c>
      <c r="Y916" s="452">
        <v>7.9</v>
      </c>
      <c r="Z916" s="453">
        <v>64.632530000000003</v>
      </c>
      <c r="AA916" s="453">
        <v>65.236400000000003</v>
      </c>
      <c r="AB916" s="452">
        <v>18.963570000000001</v>
      </c>
      <c r="AC916" s="452">
        <v>18.08201</v>
      </c>
      <c r="AD916" s="452">
        <v>38.118499999999997</v>
      </c>
      <c r="AE916" s="452">
        <v>38.76549</v>
      </c>
      <c r="AF916" s="447">
        <v>35.108809633449994</v>
      </c>
      <c r="AG916" s="447">
        <v>35.207612109999999</v>
      </c>
    </row>
    <row r="917" spans="1:34" s="444" customFormat="1" x14ac:dyDescent="0.25">
      <c r="A917" s="446" t="s">
        <v>20</v>
      </c>
      <c r="B917" s="447">
        <v>93.769109933322568</v>
      </c>
      <c r="C917" s="447">
        <v>97.740495565472116</v>
      </c>
      <c r="D917" s="447">
        <v>90.28559608062767</v>
      </c>
      <c r="E917" s="447">
        <v>96.701799890220911</v>
      </c>
      <c r="F917" s="447">
        <v>97.788635202868306</v>
      </c>
      <c r="G917" s="447">
        <v>101.850113289454</v>
      </c>
      <c r="H917" s="448">
        <v>0.1586128562877519</v>
      </c>
      <c r="I917" s="448">
        <v>0.1309449188670066</v>
      </c>
      <c r="J917" s="449">
        <v>146</v>
      </c>
      <c r="K917" s="449">
        <v>139</v>
      </c>
      <c r="L917" s="450">
        <v>547.22199999999998</v>
      </c>
      <c r="M917" s="450">
        <v>560</v>
      </c>
      <c r="N917" s="450">
        <v>82.871694995278602</v>
      </c>
      <c r="O917" s="450">
        <v>88.905572152227606</v>
      </c>
      <c r="P917" s="450">
        <v>55.99</v>
      </c>
      <c r="Q917" s="450">
        <v>57</v>
      </c>
      <c r="R917" s="451">
        <v>44.761904761904766</v>
      </c>
      <c r="S917" s="451">
        <v>61</v>
      </c>
      <c r="T917" s="452">
        <v>88.888888888888886</v>
      </c>
      <c r="U917" s="452">
        <v>44</v>
      </c>
      <c r="V917" s="452">
        <v>8.1563969190048802</v>
      </c>
      <c r="W917" s="452">
        <v>9.8000000000000007</v>
      </c>
      <c r="X917" s="452">
        <v>3.0675269448081899</v>
      </c>
      <c r="Y917" s="452">
        <v>4.5</v>
      </c>
      <c r="Z917" s="453">
        <v>44.039509999999993</v>
      </c>
      <c r="AA917" s="453">
        <v>42.436749999999996</v>
      </c>
      <c r="AB917" s="452">
        <v>12.47353</v>
      </c>
      <c r="AC917" s="452">
        <v>11.30261</v>
      </c>
      <c r="AD917" s="452">
        <v>23.60285</v>
      </c>
      <c r="AE917" s="452">
        <v>23.35397</v>
      </c>
      <c r="AF917" s="447">
        <v>23.642830800399999</v>
      </c>
      <c r="AG917" s="447">
        <v>22.905733689999998</v>
      </c>
    </row>
    <row r="918" spans="1:34" s="444" customFormat="1" x14ac:dyDescent="0.25">
      <c r="A918" s="446" t="s">
        <v>21</v>
      </c>
      <c r="B918" s="447">
        <v>103.85095321862512</v>
      </c>
      <c r="C918" s="447">
        <v>106.82984327899918</v>
      </c>
      <c r="D918" s="447">
        <v>101.10273112070895</v>
      </c>
      <c r="E918" s="447">
        <v>112.13747699321756</v>
      </c>
      <c r="F918" s="447">
        <v>99.469787830441277</v>
      </c>
      <c r="G918" s="447">
        <v>93.6256495656</v>
      </c>
      <c r="H918" s="448">
        <v>0.12954981876432875</v>
      </c>
      <c r="I918" s="448">
        <v>0.14709828906198003</v>
      </c>
      <c r="J918" s="449">
        <v>119</v>
      </c>
      <c r="K918" s="449">
        <v>123.4</v>
      </c>
      <c r="L918" s="450">
        <v>538.780243902439</v>
      </c>
      <c r="M918" s="450">
        <v>516</v>
      </c>
      <c r="N918" s="450">
        <v>66.605300386682998</v>
      </c>
      <c r="O918" s="450">
        <v>73.953493310681694</v>
      </c>
      <c r="P918" s="450">
        <v>48.38</v>
      </c>
      <c r="Q918" s="450">
        <v>46</v>
      </c>
      <c r="R918" s="451">
        <v>72.972972972972968</v>
      </c>
      <c r="S918" s="451">
        <v>52</v>
      </c>
      <c r="T918" s="452">
        <v>100</v>
      </c>
      <c r="U918" s="452">
        <v>30</v>
      </c>
      <c r="V918" s="452">
        <v>10.8027158672936</v>
      </c>
      <c r="W918" s="452">
        <v>5.7</v>
      </c>
      <c r="X918" s="452">
        <v>5.9629241092000704</v>
      </c>
      <c r="Y918" s="452">
        <v>4.5</v>
      </c>
      <c r="Z918" s="453">
        <v>65.815579999999997</v>
      </c>
      <c r="AA918" s="453">
        <v>63.41581</v>
      </c>
      <c r="AB918" s="452">
        <v>20.418890000000001</v>
      </c>
      <c r="AC918" s="452">
        <v>17.955860000000001</v>
      </c>
      <c r="AD918" s="452">
        <v>38.950969999999998</v>
      </c>
      <c r="AE918" s="452">
        <v>39.901119999999999</v>
      </c>
      <c r="AF918" s="447">
        <v>38.795797366899997</v>
      </c>
      <c r="AG918" s="447">
        <v>37.892224699999993</v>
      </c>
    </row>
    <row r="919" spans="1:34" s="444" customFormat="1" x14ac:dyDescent="0.25">
      <c r="A919" s="446" t="s">
        <v>22</v>
      </c>
      <c r="B919" s="447">
        <v>91.091761640292418</v>
      </c>
      <c r="C919" s="447">
        <v>87.178582571846533</v>
      </c>
      <c r="D919" s="447">
        <v>87.596240420374087</v>
      </c>
      <c r="E919" s="447">
        <v>84.742084917690207</v>
      </c>
      <c r="F919" s="447">
        <v>105.12969149479594</v>
      </c>
      <c r="G919" s="447">
        <v>96.653837851693396</v>
      </c>
      <c r="H919" s="448">
        <v>0.16730075536043978</v>
      </c>
      <c r="I919" s="448">
        <v>0.15923665370099047</v>
      </c>
      <c r="J919" s="449">
        <v>126</v>
      </c>
      <c r="K919" s="449">
        <v>182.2</v>
      </c>
      <c r="L919" s="450">
        <v>430.59372972972972</v>
      </c>
      <c r="M919" s="450">
        <v>484</v>
      </c>
      <c r="N919" s="450">
        <v>71.566562448576605</v>
      </c>
      <c r="O919" s="450">
        <v>110.365515564202</v>
      </c>
      <c r="P919" s="450">
        <v>50.15</v>
      </c>
      <c r="Q919" s="450">
        <v>41</v>
      </c>
      <c r="R919" s="451">
        <v>50.574712643678168</v>
      </c>
      <c r="S919" s="451">
        <v>43</v>
      </c>
      <c r="T919" s="452">
        <v>56.25</v>
      </c>
      <c r="U919" s="452">
        <v>15</v>
      </c>
      <c r="V919" s="452">
        <v>11.552662532163</v>
      </c>
      <c r="W919" s="452">
        <v>17</v>
      </c>
      <c r="X919" s="452">
        <v>6.6647222718774604</v>
      </c>
      <c r="Y919" s="452">
        <v>11.2</v>
      </c>
      <c r="Z919" s="453">
        <v>48.800150000000002</v>
      </c>
      <c r="AA919" s="453">
        <v>45.748400000000004</v>
      </c>
      <c r="AB919" s="452">
        <v>13.824170000000001</v>
      </c>
      <c r="AC919" s="452">
        <v>13.022449999999999</v>
      </c>
      <c r="AD919" s="452">
        <v>22.90455</v>
      </c>
      <c r="AE919" s="452">
        <v>22.477029999999999</v>
      </c>
      <c r="AF919" s="447">
        <v>27.036577543149999</v>
      </c>
      <c r="AG919" s="447">
        <v>25.760078310000001</v>
      </c>
    </row>
    <row r="920" spans="1:34" s="444" customFormat="1" x14ac:dyDescent="0.25">
      <c r="A920" s="446" t="s">
        <v>23</v>
      </c>
      <c r="B920" s="447">
        <v>101.60788009110135</v>
      </c>
      <c r="C920" s="447">
        <v>96.806768851894788</v>
      </c>
      <c r="D920" s="447">
        <v>99.829186128142879</v>
      </c>
      <c r="E920" s="447">
        <v>92.782361665262385</v>
      </c>
      <c r="F920" s="447">
        <v>105.4645395522585</v>
      </c>
      <c r="G920" s="447">
        <v>100.228859501724</v>
      </c>
      <c r="H920" s="448">
        <v>0.16495134727082619</v>
      </c>
      <c r="I920" s="448">
        <v>0.16573316486322553</v>
      </c>
      <c r="J920" s="449">
        <v>115</v>
      </c>
      <c r="K920" s="449">
        <v>166.6</v>
      </c>
      <c r="L920" s="450">
        <v>527.45686046511628</v>
      </c>
      <c r="M920" s="450">
        <v>583</v>
      </c>
      <c r="N920" s="450">
        <v>75.396818810511803</v>
      </c>
      <c r="O920" s="450">
        <v>86.133575797652497</v>
      </c>
      <c r="P920" s="450">
        <v>44.55</v>
      </c>
      <c r="Q920" s="450">
        <v>33</v>
      </c>
      <c r="R920" s="451">
        <v>58.904109589041099</v>
      </c>
      <c r="S920" s="451">
        <v>40</v>
      </c>
      <c r="T920" s="452">
        <v>100</v>
      </c>
      <c r="U920" s="452">
        <v>11</v>
      </c>
      <c r="V920" s="452">
        <v>9.6633251517637895</v>
      </c>
      <c r="W920" s="452">
        <v>10</v>
      </c>
      <c r="X920" s="452">
        <v>14.7190235521918</v>
      </c>
      <c r="Y920" s="452">
        <v>3.2</v>
      </c>
      <c r="Z920" s="453">
        <v>42.376150000000003</v>
      </c>
      <c r="AA920" s="453">
        <v>42.564319999999995</v>
      </c>
      <c r="AB920" s="452">
        <v>11.521739999999999</v>
      </c>
      <c r="AC920" s="452">
        <v>12.61984</v>
      </c>
      <c r="AD920" s="452">
        <v>22.608170000000001</v>
      </c>
      <c r="AE920" s="452">
        <v>22.789370000000002</v>
      </c>
      <c r="AF920" s="447">
        <v>23.131206469699997</v>
      </c>
      <c r="AG920" s="447">
        <v>23.076204230000002</v>
      </c>
    </row>
    <row r="921" spans="1:34" s="444" customFormat="1" x14ac:dyDescent="0.25">
      <c r="A921" s="446" t="s">
        <v>24</v>
      </c>
      <c r="B921" s="447">
        <v>87.632587573075128</v>
      </c>
      <c r="C921" s="447">
        <v>91.612592934328632</v>
      </c>
      <c r="D921" s="447">
        <v>86.291838745843762</v>
      </c>
      <c r="E921" s="447">
        <v>84.140620587100486</v>
      </c>
      <c r="F921" s="447">
        <v>89.188473133051843</v>
      </c>
      <c r="G921" s="447">
        <v>100.621210281061</v>
      </c>
      <c r="H921" s="448">
        <v>0.17484791612432701</v>
      </c>
      <c r="I921" s="448">
        <v>0.17443955841854389</v>
      </c>
      <c r="J921" s="449">
        <v>130</v>
      </c>
      <c r="K921" s="449">
        <v>167.5</v>
      </c>
      <c r="L921" s="450">
        <v>404.07900000000001</v>
      </c>
      <c r="M921" s="450">
        <v>562</v>
      </c>
      <c r="N921" s="450">
        <v>59.419208645633603</v>
      </c>
      <c r="O921" s="450">
        <v>61.998164295548399</v>
      </c>
      <c r="P921" s="450">
        <v>45.43</v>
      </c>
      <c r="Q921" s="450">
        <v>49</v>
      </c>
      <c r="R921" s="451">
        <v>42.105263157894733</v>
      </c>
      <c r="S921" s="451">
        <v>51</v>
      </c>
      <c r="T921" s="452">
        <v>75</v>
      </c>
      <c r="U921" s="452">
        <v>30</v>
      </c>
      <c r="V921" s="452">
        <v>11.568030691919899</v>
      </c>
      <c r="W921" s="452">
        <v>18.100000000000001</v>
      </c>
      <c r="X921" s="452">
        <v>10.467990483142801</v>
      </c>
      <c r="Y921" s="452">
        <v>5.9</v>
      </c>
      <c r="Z921" s="453">
        <v>52.392019999999995</v>
      </c>
      <c r="AA921" s="453">
        <v>46.653569999999995</v>
      </c>
      <c r="AB921" s="452">
        <v>14.33953</v>
      </c>
      <c r="AC921" s="452">
        <v>14.61195</v>
      </c>
      <c r="AD921" s="452">
        <v>29.992439999999998</v>
      </c>
      <c r="AE921" s="452">
        <v>25.48075</v>
      </c>
      <c r="AF921" s="447">
        <v>29.935350532849995</v>
      </c>
      <c r="AG921" s="447">
        <v>28.340037930000005</v>
      </c>
    </row>
    <row r="922" spans="1:34" s="444" customFormat="1" x14ac:dyDescent="0.25">
      <c r="A922" s="446" t="s">
        <v>25</v>
      </c>
      <c r="B922" s="447">
        <v>101.56892840540439</v>
      </c>
      <c r="C922" s="447">
        <v>93.789610575992981</v>
      </c>
      <c r="D922" s="447">
        <v>98.901366017108245</v>
      </c>
      <c r="E922" s="447">
        <v>89.104926121984079</v>
      </c>
      <c r="F922" s="447">
        <v>112.15964675955217</v>
      </c>
      <c r="G922" s="447">
        <v>101.400747245475</v>
      </c>
      <c r="H922" s="448">
        <v>0.15616848618701626</v>
      </c>
      <c r="I922" s="448">
        <v>0.1631197887073495</v>
      </c>
      <c r="J922" s="449">
        <v>224</v>
      </c>
      <c r="K922" s="449">
        <v>219.1</v>
      </c>
      <c r="L922" s="450">
        <v>551.27323943661963</v>
      </c>
      <c r="M922" s="450">
        <v>559</v>
      </c>
      <c r="N922" s="450">
        <v>139.16579144786201</v>
      </c>
      <c r="O922" s="450">
        <v>168.102299952084</v>
      </c>
      <c r="P922" s="450">
        <v>61.5</v>
      </c>
      <c r="Q922" s="450">
        <v>50</v>
      </c>
      <c r="R922" s="451">
        <v>22.90909090909091</v>
      </c>
      <c r="S922" s="451">
        <v>28.000000000000004</v>
      </c>
      <c r="T922" s="452">
        <v>0</v>
      </c>
      <c r="U922" s="452">
        <v>20</v>
      </c>
      <c r="V922" s="452">
        <v>7.9912119868196898</v>
      </c>
      <c r="W922" s="452">
        <v>9.9</v>
      </c>
      <c r="X922" s="452">
        <v>11.263860028922901</v>
      </c>
      <c r="Y922" s="452">
        <v>10.1</v>
      </c>
      <c r="Z922" s="453">
        <v>102.47903000000001</v>
      </c>
      <c r="AA922" s="453">
        <v>101.97016000000001</v>
      </c>
      <c r="AB922" s="452">
        <v>31.433910000000001</v>
      </c>
      <c r="AC922" s="452">
        <v>32.159059999999997</v>
      </c>
      <c r="AD922" s="452">
        <v>54.602310000000003</v>
      </c>
      <c r="AE922" s="452">
        <v>55.855710000000002</v>
      </c>
      <c r="AF922" s="447">
        <v>56.519847857549983</v>
      </c>
      <c r="AG922" s="447">
        <v>59.702755930000002</v>
      </c>
    </row>
    <row r="923" spans="1:34" s="444" customFormat="1" x14ac:dyDescent="0.25">
      <c r="A923" s="446" t="s">
        <v>26</v>
      </c>
      <c r="B923" s="447">
        <v>86.538528990834308</v>
      </c>
      <c r="C923" s="447">
        <v>87.334250360265244</v>
      </c>
      <c r="D923" s="447">
        <v>85.600662242555529</v>
      </c>
      <c r="E923" s="447">
        <v>88.715805962904341</v>
      </c>
      <c r="F923" s="447">
        <v>88.449945270760708</v>
      </c>
      <c r="G923" s="447">
        <v>86.230137566125094</v>
      </c>
      <c r="H923" s="448">
        <v>0.1256400793095345</v>
      </c>
      <c r="I923" s="448">
        <v>0.14276950015113124</v>
      </c>
      <c r="J923" s="449">
        <v>153</v>
      </c>
      <c r="K923" s="449">
        <v>138.80000000000001</v>
      </c>
      <c r="L923" s="450">
        <v>597.11536196319025</v>
      </c>
      <c r="M923" s="450">
        <v>537</v>
      </c>
      <c r="N923" s="450">
        <v>119.311817440913</v>
      </c>
      <c r="O923" s="450">
        <v>137.961642131453</v>
      </c>
      <c r="P923" s="450">
        <v>49.56</v>
      </c>
      <c r="Q923" s="450">
        <v>57</v>
      </c>
      <c r="R923" s="451">
        <v>43.165467625899282</v>
      </c>
      <c r="S923" s="451">
        <v>45</v>
      </c>
      <c r="T923" s="452">
        <v>30</v>
      </c>
      <c r="U923" s="452">
        <v>36</v>
      </c>
      <c r="V923" s="452">
        <v>9.9791720965600792</v>
      </c>
      <c r="W923" s="452">
        <v>10.6</v>
      </c>
      <c r="X923" s="452">
        <v>8.5611995355067201</v>
      </c>
      <c r="Y923" s="452">
        <v>5.9</v>
      </c>
      <c r="Z923" s="453">
        <v>84.468279999999993</v>
      </c>
      <c r="AA923" s="453">
        <v>83.534330000000011</v>
      </c>
      <c r="AB923" s="452">
        <v>25.542079999999999</v>
      </c>
      <c r="AC923" s="452">
        <v>24.929729999999999</v>
      </c>
      <c r="AD923" s="452">
        <v>45.779449999999997</v>
      </c>
      <c r="AE923" s="452">
        <v>45.596409999999999</v>
      </c>
      <c r="AF923" s="447">
        <v>48.621101221700002</v>
      </c>
      <c r="AG923" s="447">
        <v>48.32374712</v>
      </c>
    </row>
    <row r="924" spans="1:34" s="444" customFormat="1" x14ac:dyDescent="0.25">
      <c r="A924" s="446" t="s">
        <v>27</v>
      </c>
      <c r="B924" s="447">
        <v>98.468339297298613</v>
      </c>
      <c r="C924" s="447">
        <v>94.835477089899257</v>
      </c>
      <c r="D924" s="447">
        <v>103.4074651025862</v>
      </c>
      <c r="E924" s="447">
        <v>101.1415756256981</v>
      </c>
      <c r="F924" s="447">
        <v>89.204188498445788</v>
      </c>
      <c r="G924" s="447">
        <v>84.573717950290401</v>
      </c>
      <c r="H924" s="448">
        <v>0.16934685897284119</v>
      </c>
      <c r="I924" s="448">
        <v>0.13905363415818975</v>
      </c>
      <c r="J924" s="449">
        <v>164</v>
      </c>
      <c r="K924" s="449">
        <v>174.6</v>
      </c>
      <c r="L924" s="450">
        <v>500.55780779220777</v>
      </c>
      <c r="M924" s="450">
        <v>534</v>
      </c>
      <c r="N924" s="450">
        <v>84.035613755966196</v>
      </c>
      <c r="O924" s="450">
        <v>92.229350807680603</v>
      </c>
      <c r="P924" s="450">
        <v>42.3</v>
      </c>
      <c r="Q924" s="450">
        <v>42</v>
      </c>
      <c r="R924" s="451">
        <v>54.285714285714285</v>
      </c>
      <c r="S924" s="451">
        <v>44</v>
      </c>
      <c r="T924" s="452">
        <v>35.294117647058826</v>
      </c>
      <c r="U924" s="452">
        <v>41</v>
      </c>
      <c r="V924" s="452">
        <v>9.2434224291870493</v>
      </c>
      <c r="W924" s="452" t="s">
        <v>157</v>
      </c>
      <c r="X924" s="452">
        <v>3.2738655635285698</v>
      </c>
      <c r="Y924" s="452">
        <v>6.1</v>
      </c>
      <c r="Z924" s="453">
        <v>194.19335999999998</v>
      </c>
      <c r="AA924" s="453">
        <v>189.51339000000002</v>
      </c>
      <c r="AB924" s="452">
        <v>61.446649999999998</v>
      </c>
      <c r="AC924" s="452">
        <v>59.59901</v>
      </c>
      <c r="AD924" s="452">
        <v>114.78033000000001</v>
      </c>
      <c r="AE924" s="452">
        <v>113.50507</v>
      </c>
      <c r="AF924" s="447">
        <v>122.44767496114999</v>
      </c>
      <c r="AG924" s="447">
        <v>122.13182972</v>
      </c>
    </row>
    <row r="925" spans="1:34" s="444" customFormat="1" x14ac:dyDescent="0.25">
      <c r="A925" s="446" t="s">
        <v>28</v>
      </c>
      <c r="B925" s="447">
        <v>66.016249459813338</v>
      </c>
      <c r="C925" s="447">
        <v>74.010212832613576</v>
      </c>
      <c r="D925" s="447">
        <v>72.704446793848362</v>
      </c>
      <c r="E925" s="447">
        <v>82.724274942847003</v>
      </c>
      <c r="F925" s="447">
        <v>66.239445962327281</v>
      </c>
      <c r="G925" s="447">
        <v>73.270750461173705</v>
      </c>
      <c r="H925" s="448">
        <v>0.2767705630260015</v>
      </c>
      <c r="I925" s="448">
        <v>0.29678973132843245</v>
      </c>
      <c r="J925" s="449">
        <v>42</v>
      </c>
      <c r="K925" s="449">
        <v>57.4</v>
      </c>
      <c r="L925" s="450">
        <v>226.51200000000003</v>
      </c>
      <c r="M925" s="450">
        <v>466</v>
      </c>
      <c r="N925" s="450">
        <v>24.8533988533989</v>
      </c>
      <c r="O925" s="450">
        <v>30.702320887991899</v>
      </c>
      <c r="P925" s="450">
        <v>22.59</v>
      </c>
      <c r="Q925" s="450">
        <v>23</v>
      </c>
      <c r="R925" s="451">
        <v>93.548387096774192</v>
      </c>
      <c r="S925" s="451">
        <v>68</v>
      </c>
      <c r="T925" s="450">
        <v>100</v>
      </c>
      <c r="U925" s="450">
        <v>0</v>
      </c>
      <c r="V925" s="452">
        <v>10.8669640885349</v>
      </c>
      <c r="W925" s="452">
        <v>7.1</v>
      </c>
      <c r="X925" s="452">
        <v>9.8600654792394096</v>
      </c>
      <c r="Y925" s="452">
        <v>4.7</v>
      </c>
      <c r="Z925" s="453">
        <v>12.750990000000002</v>
      </c>
      <c r="AA925" s="453">
        <v>11.354429999999999</v>
      </c>
      <c r="AB925" s="452">
        <v>2.8584900000000002</v>
      </c>
      <c r="AC925" s="452">
        <v>2.7352799999999999</v>
      </c>
      <c r="AD925" s="452">
        <v>7.1092000000000004</v>
      </c>
      <c r="AE925" s="452">
        <v>6.56717</v>
      </c>
      <c r="AF925" s="447">
        <v>9.4590985639499987</v>
      </c>
      <c r="AG925" s="447">
        <v>10.31039777</v>
      </c>
    </row>
    <row r="926" spans="1:34" s="70" customFormat="1" x14ac:dyDescent="0.25">
      <c r="F926" s="74"/>
      <c r="G926" s="74"/>
      <c r="AC926" s="74"/>
      <c r="AE926" s="74"/>
      <c r="AF926" s="33"/>
      <c r="AG926" s="33"/>
      <c r="AH926" s="33"/>
    </row>
    <row r="927" spans="1:34" x14ac:dyDescent="0.25">
      <c r="L927" s="38"/>
      <c r="M927" s="33"/>
      <c r="AE927" s="75"/>
    </row>
    <row r="928" spans="1:34" x14ac:dyDescent="0.25">
      <c r="L928" s="38"/>
      <c r="M928" s="33"/>
    </row>
    <row r="929" spans="12:13" x14ac:dyDescent="0.25">
      <c r="L929" s="38"/>
      <c r="M929" s="33"/>
    </row>
    <row r="930" spans="12:13" x14ac:dyDescent="0.25">
      <c r="L930" s="38"/>
      <c r="M930" s="33"/>
    </row>
    <row r="931" spans="12:13" x14ac:dyDescent="0.25">
      <c r="L931" s="38"/>
      <c r="M931" s="33"/>
    </row>
    <row r="932" spans="12:13" x14ac:dyDescent="0.25">
      <c r="L932" s="38"/>
      <c r="M932" s="33"/>
    </row>
    <row r="933" spans="12:13" x14ac:dyDescent="0.25">
      <c r="L933" s="38"/>
      <c r="M933" s="33"/>
    </row>
  </sheetData>
  <mergeCells count="4">
    <mergeCell ref="I5:J5"/>
    <mergeCell ref="B5:C5"/>
    <mergeCell ref="B2:C2"/>
    <mergeCell ref="I4:J4"/>
  </mergeCells>
  <conditionalFormatting sqref="I5:J5">
    <cfRule type="cellIs" dxfId="7" priority="8" operator="equal">
      <formula>$B$5</formula>
    </cfRule>
    <cfRule type="cellIs" dxfId="6" priority="13" operator="equal">
      <formula>0</formula>
    </cfRule>
  </conditionalFormatting>
  <conditionalFormatting sqref="I8:J13 J7 J14 I15:J22">
    <cfRule type="cellIs" dxfId="5" priority="12" operator="equal">
      <formula>$I$7</formula>
    </cfRule>
  </conditionalFormatting>
  <conditionalFormatting sqref="I16:J16">
    <cfRule type="cellIs" dxfId="4" priority="11" operator="equal">
      <formula>999</formula>
    </cfRule>
  </conditionalFormatting>
  <conditionalFormatting sqref="B2">
    <cfRule type="cellIs" dxfId="3" priority="4" operator="notEqual">
      <formula>$A$2</formula>
    </cfRule>
  </conditionalFormatting>
  <conditionalFormatting sqref="I4:J4">
    <cfRule type="cellIs" dxfId="2" priority="2" operator="equal">
      <formula>$B$5</formula>
    </cfRule>
    <cfRule type="cellIs" dxfId="1" priority="3" operator="equal">
      <formula>0</formula>
    </cfRule>
  </conditionalFormatting>
  <conditionalFormatting sqref="I14">
    <cfRule type="cellIs" dxfId="0" priority="1" operator="equal">
      <formula>$I$7</formula>
    </cfRule>
  </conditionalFormatting>
  <pageMargins left="0.11811023622047245" right="0.11811023622047245" top="0.19685039370078741" bottom="0.19685039370078741" header="0.31496062992125984" footer="0.31496062992125984"/>
  <pageSetup paperSize="9" orientation="landscape" r:id="rId1"/>
  <ignoredErrors>
    <ignoredError sqref="I8:J9 I11:J11 I13:J13" unlockedFormula="1"/>
  </ignoredError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Ark8">
    <tabColor rgb="FF00B050"/>
  </sheetPr>
  <dimension ref="B1:J38"/>
  <sheetViews>
    <sheetView topLeftCell="A4" workbookViewId="0">
      <selection activeCell="P15" sqref="P15"/>
    </sheetView>
  </sheetViews>
  <sheetFormatPr defaultColWidth="8.85546875" defaultRowHeight="15" x14ac:dyDescent="0.25"/>
  <cols>
    <col min="1" max="1" width="2.7109375" style="33" customWidth="1"/>
    <col min="2" max="2" width="5.140625" style="33" customWidth="1"/>
    <col min="3" max="3" width="21.42578125" style="33" customWidth="1"/>
    <col min="4" max="9" width="10.42578125" style="33" customWidth="1"/>
    <col min="10" max="10" width="5.140625" style="33" customWidth="1"/>
    <col min="11" max="16384" width="8.85546875" style="33"/>
  </cols>
  <sheetData>
    <row r="1" spans="2:10" ht="15" customHeight="1" thickBot="1" x14ac:dyDescent="0.3"/>
    <row r="2" spans="2:10" ht="15.75" x14ac:dyDescent="0.25">
      <c r="B2" s="191" t="s">
        <v>170</v>
      </c>
      <c r="C2" s="181"/>
      <c r="D2" s="181"/>
      <c r="E2" s="181"/>
      <c r="F2" s="181"/>
      <c r="G2" s="181"/>
      <c r="H2" s="181"/>
      <c r="I2" s="182"/>
    </row>
    <row r="3" spans="2:10" x14ac:dyDescent="0.25">
      <c r="B3" s="192"/>
      <c r="C3" s="184"/>
      <c r="D3" s="184"/>
      <c r="E3" s="184"/>
      <c r="F3" s="184"/>
      <c r="G3" s="184"/>
      <c r="H3" s="184"/>
      <c r="I3" s="193"/>
    </row>
    <row r="4" spans="2:10" ht="28.5" customHeight="1" x14ac:dyDescent="0.25">
      <c r="B4" s="194"/>
      <c r="C4" s="363"/>
      <c r="D4" s="477" t="s">
        <v>149</v>
      </c>
      <c r="E4" s="477"/>
      <c r="F4" s="490" t="s">
        <v>40</v>
      </c>
      <c r="G4" s="490"/>
      <c r="H4" s="477" t="s">
        <v>206</v>
      </c>
      <c r="I4" s="485"/>
    </row>
    <row r="5" spans="2:10" x14ac:dyDescent="0.25">
      <c r="B5" s="212"/>
      <c r="C5" s="213"/>
      <c r="D5" s="365">
        <f>Overblik!$D$6</f>
        <v>2019</v>
      </c>
      <c r="E5" s="365">
        <f>Overblik!$E$6</f>
        <v>2020</v>
      </c>
      <c r="F5" s="365">
        <f>Overblik!$D$6</f>
        <v>2019</v>
      </c>
      <c r="G5" s="365">
        <f>Overblik!$E$6</f>
        <v>2020</v>
      </c>
      <c r="H5" s="365">
        <f>Overblik!$D$6</f>
        <v>2019</v>
      </c>
      <c r="I5" s="366">
        <f>Overblik!$E$6</f>
        <v>2020</v>
      </c>
    </row>
    <row r="6" spans="2:10" ht="13.5" customHeight="1" x14ac:dyDescent="0.25">
      <c r="B6" s="212"/>
      <c r="C6" s="213"/>
      <c r="D6" s="478" t="s">
        <v>204</v>
      </c>
      <c r="E6" s="491"/>
      <c r="F6" s="478" t="s">
        <v>203</v>
      </c>
      <c r="G6" s="491"/>
      <c r="H6" s="478" t="s">
        <v>205</v>
      </c>
      <c r="I6" s="492"/>
    </row>
    <row r="7" spans="2:10" ht="1.5" customHeight="1" thickBot="1" x14ac:dyDescent="0.3">
      <c r="B7" s="196"/>
      <c r="C7" s="197"/>
      <c r="D7" s="198"/>
      <c r="E7" s="198"/>
      <c r="F7" s="198"/>
      <c r="G7" s="198"/>
      <c r="H7" s="198"/>
      <c r="I7" s="199"/>
    </row>
    <row r="8" spans="2:10" x14ac:dyDescent="0.25">
      <c r="B8" s="111"/>
      <c r="C8" s="381" t="s">
        <v>189</v>
      </c>
      <c r="D8" s="488" t="s">
        <v>202</v>
      </c>
      <c r="E8" s="489"/>
      <c r="F8" s="488" t="s">
        <v>167</v>
      </c>
      <c r="G8" s="489"/>
      <c r="H8" s="488" t="s">
        <v>155</v>
      </c>
      <c r="I8" s="489"/>
    </row>
    <row r="9" spans="2:10" x14ac:dyDescent="0.25">
      <c r="B9" s="112"/>
      <c r="C9" s="351" t="s">
        <v>112</v>
      </c>
      <c r="D9" s="393">
        <v>0.69703162630758697</v>
      </c>
      <c r="E9" s="368">
        <v>0.59</v>
      </c>
      <c r="F9" s="393">
        <v>0.72596843615494999</v>
      </c>
      <c r="G9" s="368">
        <v>0.64</v>
      </c>
      <c r="H9" s="393">
        <v>0.79</v>
      </c>
      <c r="I9" s="368">
        <v>0.6</v>
      </c>
    </row>
    <row r="10" spans="2:10" ht="15.75" thickBot="1" x14ac:dyDescent="0.3">
      <c r="B10" s="125"/>
      <c r="C10" s="434" t="s">
        <v>34</v>
      </c>
      <c r="D10" s="442">
        <v>0.83959471995589596</v>
      </c>
      <c r="E10" s="384">
        <f t="shared" ref="E10:I10" si="0">LARGE(E12:E35,5)</f>
        <v>0.77</v>
      </c>
      <c r="F10" s="442">
        <f t="shared" si="0"/>
        <v>0.80790248003362808</v>
      </c>
      <c r="G10" s="384">
        <f t="shared" si="0"/>
        <v>0.77</v>
      </c>
      <c r="H10" s="442">
        <f t="shared" si="0"/>
        <v>0.9</v>
      </c>
      <c r="I10" s="384">
        <f t="shared" si="0"/>
        <v>0.71</v>
      </c>
    </row>
    <row r="11" spans="2:10" ht="14.25" customHeight="1" thickBot="1" x14ac:dyDescent="0.3">
      <c r="B11" s="314" t="s">
        <v>29</v>
      </c>
      <c r="C11" s="315" t="s">
        <v>0</v>
      </c>
      <c r="D11" s="312"/>
      <c r="E11" s="312"/>
      <c r="F11" s="312"/>
      <c r="G11" s="312"/>
      <c r="H11" s="443"/>
      <c r="I11" s="313"/>
      <c r="J11" s="227"/>
    </row>
    <row r="12" spans="2:10" x14ac:dyDescent="0.25">
      <c r="B12" s="126">
        <v>901</v>
      </c>
      <c r="C12" s="175" t="s">
        <v>5</v>
      </c>
      <c r="D12" s="388">
        <v>0.66779566641648469</v>
      </c>
      <c r="E12" s="383">
        <v>0.63</v>
      </c>
      <c r="F12" s="388">
        <v>0.80737704918032804</v>
      </c>
      <c r="G12" s="383">
        <v>0.72</v>
      </c>
      <c r="H12" s="388">
        <v>0.67</v>
      </c>
      <c r="I12" s="383">
        <v>0.55000000000000004</v>
      </c>
    </row>
    <row r="13" spans="2:10" x14ac:dyDescent="0.25">
      <c r="B13" s="113">
        <v>902</v>
      </c>
      <c r="C13" s="167" t="s">
        <v>6</v>
      </c>
      <c r="D13" s="389">
        <v>0.58843055352779816</v>
      </c>
      <c r="E13" s="368">
        <v>0.49</v>
      </c>
      <c r="F13" s="389">
        <v>0.61869747899159699</v>
      </c>
      <c r="G13" s="368">
        <v>0.62</v>
      </c>
      <c r="H13" s="389">
        <v>0.78</v>
      </c>
      <c r="I13" s="368">
        <v>0.57999999999999996</v>
      </c>
    </row>
    <row r="14" spans="2:10" x14ac:dyDescent="0.25">
      <c r="B14" s="113">
        <v>903</v>
      </c>
      <c r="C14" s="167" t="s">
        <v>7</v>
      </c>
      <c r="D14" s="389">
        <v>0.41584912146766156</v>
      </c>
      <c r="E14" s="368">
        <v>0.57999999999999996</v>
      </c>
      <c r="F14" s="389">
        <v>0.623008849557522</v>
      </c>
      <c r="G14" s="368">
        <v>0.53</v>
      </c>
      <c r="H14" s="389">
        <v>0.22</v>
      </c>
      <c r="I14" s="368">
        <v>0.34</v>
      </c>
    </row>
    <row r="15" spans="2:10" x14ac:dyDescent="0.25">
      <c r="B15" s="113">
        <v>904</v>
      </c>
      <c r="C15" s="167" t="s">
        <v>8</v>
      </c>
      <c r="D15" s="389">
        <v>0.40658867404743632</v>
      </c>
      <c r="E15" s="368">
        <v>0.47</v>
      </c>
      <c r="F15" s="389">
        <v>0.85978112175102595</v>
      </c>
      <c r="G15" s="368">
        <v>0.79</v>
      </c>
      <c r="H15" s="389">
        <v>0.76</v>
      </c>
      <c r="I15" s="368">
        <v>0.6</v>
      </c>
    </row>
    <row r="16" spans="2:10" x14ac:dyDescent="0.25">
      <c r="B16" s="113">
        <v>905</v>
      </c>
      <c r="C16" s="167" t="s">
        <v>9</v>
      </c>
      <c r="D16" s="389">
        <v>0.74762277010762546</v>
      </c>
      <c r="E16" s="368">
        <v>0.46</v>
      </c>
      <c r="F16" s="389">
        <v>0.76908396946564905</v>
      </c>
      <c r="G16" s="368">
        <v>0.67</v>
      </c>
      <c r="H16" s="389">
        <v>0.72</v>
      </c>
      <c r="I16" s="368">
        <v>0.51</v>
      </c>
    </row>
    <row r="17" spans="2:9" x14ac:dyDescent="0.25">
      <c r="B17" s="113">
        <v>906</v>
      </c>
      <c r="C17" s="167" t="s">
        <v>10</v>
      </c>
      <c r="D17" s="389">
        <v>0.93308520934291128</v>
      </c>
      <c r="E17" s="368">
        <v>0.88</v>
      </c>
      <c r="F17" s="389">
        <v>0.91419141914191404</v>
      </c>
      <c r="G17" s="368">
        <v>0.84</v>
      </c>
      <c r="H17" s="389">
        <v>0.95</v>
      </c>
      <c r="I17" s="368">
        <v>0.73</v>
      </c>
    </row>
    <row r="18" spans="2:9" x14ac:dyDescent="0.25">
      <c r="B18" s="113">
        <v>907</v>
      </c>
      <c r="C18" s="167" t="s">
        <v>11</v>
      </c>
      <c r="D18" s="389">
        <v>0.79473121494865429</v>
      </c>
      <c r="E18" s="368">
        <v>0.64</v>
      </c>
      <c r="F18" s="389">
        <v>0.74324324324324298</v>
      </c>
      <c r="G18" s="368">
        <v>0.77</v>
      </c>
      <c r="H18" s="389">
        <v>0.9</v>
      </c>
      <c r="I18" s="368">
        <v>0.78</v>
      </c>
    </row>
    <row r="19" spans="2:9" x14ac:dyDescent="0.25">
      <c r="B19" s="113">
        <v>908</v>
      </c>
      <c r="C19" s="167" t="s">
        <v>12</v>
      </c>
      <c r="D19" s="389">
        <v>0.82255405063144649</v>
      </c>
      <c r="E19" s="368">
        <v>0.68</v>
      </c>
      <c r="F19" s="389">
        <v>0.80225988700564999</v>
      </c>
      <c r="G19" s="368">
        <v>0.63</v>
      </c>
      <c r="H19" s="389">
        <v>0.86</v>
      </c>
      <c r="I19" s="368">
        <v>0.59</v>
      </c>
    </row>
    <row r="20" spans="2:9" x14ac:dyDescent="0.25">
      <c r="B20" s="113">
        <v>909</v>
      </c>
      <c r="C20" s="167" t="s">
        <v>13</v>
      </c>
      <c r="D20" s="389">
        <v>0.80876728130297204</v>
      </c>
      <c r="E20" s="368">
        <v>0.67</v>
      </c>
      <c r="F20" s="389">
        <v>0.78269230769230802</v>
      </c>
      <c r="G20" s="368">
        <v>0.72</v>
      </c>
      <c r="H20" s="389">
        <v>0.92</v>
      </c>
      <c r="I20" s="368">
        <v>0.71</v>
      </c>
    </row>
    <row r="21" spans="2:9" x14ac:dyDescent="0.25">
      <c r="B21" s="113">
        <v>910</v>
      </c>
      <c r="C21" s="167" t="s">
        <v>14</v>
      </c>
      <c r="D21" s="389">
        <v>0.7937330874025319</v>
      </c>
      <c r="E21" s="368">
        <v>0.85</v>
      </c>
      <c r="F21" s="389">
        <v>0.78762541806020092</v>
      </c>
      <c r="G21" s="368">
        <v>0.78</v>
      </c>
      <c r="H21" s="389">
        <v>0.81</v>
      </c>
      <c r="I21" s="368">
        <v>0.64</v>
      </c>
    </row>
    <row r="22" spans="2:9" x14ac:dyDescent="0.25">
      <c r="B22" s="113">
        <v>911</v>
      </c>
      <c r="C22" s="167" t="s">
        <v>15</v>
      </c>
      <c r="D22" s="389">
        <v>0.51515860226024335</v>
      </c>
      <c r="E22" s="368">
        <v>0.59</v>
      </c>
      <c r="F22" s="389">
        <v>0.70839936608557807</v>
      </c>
      <c r="G22" s="368">
        <v>0.63</v>
      </c>
      <c r="H22" s="389">
        <v>0.68</v>
      </c>
      <c r="I22" s="368">
        <v>0.51</v>
      </c>
    </row>
    <row r="23" spans="2:9" x14ac:dyDescent="0.25">
      <c r="B23" s="113">
        <v>912</v>
      </c>
      <c r="C23" s="167" t="s">
        <v>16</v>
      </c>
      <c r="D23" s="389">
        <v>0.73885487451162613</v>
      </c>
      <c r="E23" s="368">
        <v>0.49</v>
      </c>
      <c r="F23" s="389">
        <v>0.75966069745523102</v>
      </c>
      <c r="G23" s="368">
        <v>0.64</v>
      </c>
      <c r="H23" s="389">
        <v>0.88</v>
      </c>
      <c r="I23" s="368">
        <v>0.53</v>
      </c>
    </row>
    <row r="24" spans="2:9" x14ac:dyDescent="0.25">
      <c r="B24" s="113">
        <v>913</v>
      </c>
      <c r="C24" s="167" t="s">
        <v>17</v>
      </c>
      <c r="D24" s="389">
        <v>0.55371840953245821</v>
      </c>
      <c r="E24" s="368">
        <v>0.57999999999999996</v>
      </c>
      <c r="F24" s="389">
        <v>0.769417475728155</v>
      </c>
      <c r="G24" s="368">
        <v>0.65</v>
      </c>
      <c r="H24" s="389">
        <v>0.9</v>
      </c>
      <c r="I24" s="368">
        <v>0.67</v>
      </c>
    </row>
    <row r="25" spans="2:9" x14ac:dyDescent="0.25">
      <c r="B25" s="113">
        <v>914</v>
      </c>
      <c r="C25" s="167" t="s">
        <v>18</v>
      </c>
      <c r="D25" s="389">
        <v>0.83820402585195242</v>
      </c>
      <c r="E25" s="368">
        <v>0.74</v>
      </c>
      <c r="F25" s="389">
        <v>0.79194630872483207</v>
      </c>
      <c r="G25" s="368">
        <v>0.77</v>
      </c>
      <c r="H25" s="389">
        <v>0.93</v>
      </c>
      <c r="I25" s="368">
        <v>0.68</v>
      </c>
    </row>
    <row r="26" spans="2:9" x14ac:dyDescent="0.25">
      <c r="B26" s="113">
        <v>915</v>
      </c>
      <c r="C26" s="167" t="s">
        <v>19</v>
      </c>
      <c r="D26" s="389">
        <v>0.75953859125606971</v>
      </c>
      <c r="E26" s="368">
        <v>0.62</v>
      </c>
      <c r="F26" s="389">
        <v>0.78087649402390402</v>
      </c>
      <c r="G26" s="368">
        <v>0.68</v>
      </c>
      <c r="H26" s="389">
        <v>0.88</v>
      </c>
      <c r="I26" s="368">
        <v>0.69</v>
      </c>
    </row>
    <row r="27" spans="2:9" x14ac:dyDescent="0.25">
      <c r="B27" s="113">
        <v>916</v>
      </c>
      <c r="C27" s="167" t="s">
        <v>20</v>
      </c>
      <c r="D27" s="389">
        <v>0.72989601076738753</v>
      </c>
      <c r="E27" s="368">
        <v>0.7</v>
      </c>
      <c r="F27" s="389">
        <v>0.62727272727272698</v>
      </c>
      <c r="G27" s="368">
        <v>0.57999999999999996</v>
      </c>
      <c r="H27" s="389">
        <v>0.84</v>
      </c>
      <c r="I27" s="368">
        <v>0.65</v>
      </c>
    </row>
    <row r="28" spans="2:9" x14ac:dyDescent="0.25">
      <c r="B28" s="113">
        <v>917</v>
      </c>
      <c r="C28" s="167" t="s">
        <v>21</v>
      </c>
      <c r="D28" s="389">
        <v>0.86406907730584381</v>
      </c>
      <c r="E28" s="368">
        <v>0.77</v>
      </c>
      <c r="F28" s="389">
        <v>0.76871508379888298</v>
      </c>
      <c r="G28" s="368">
        <v>0.73</v>
      </c>
      <c r="H28" s="389">
        <v>0.87</v>
      </c>
      <c r="I28" s="368">
        <v>0.68</v>
      </c>
    </row>
    <row r="29" spans="2:9" x14ac:dyDescent="0.25">
      <c r="B29" s="113">
        <v>918</v>
      </c>
      <c r="C29" s="167" t="s">
        <v>22</v>
      </c>
      <c r="D29" s="389">
        <v>0.83959471995589596</v>
      </c>
      <c r="E29" s="368">
        <v>0.56000000000000005</v>
      </c>
      <c r="F29" s="389">
        <v>0.71428571428571397</v>
      </c>
      <c r="G29" s="368">
        <v>0.56999999999999995</v>
      </c>
      <c r="H29" s="389">
        <v>0.66</v>
      </c>
      <c r="I29" s="368">
        <v>0.79</v>
      </c>
    </row>
    <row r="30" spans="2:9" x14ac:dyDescent="0.25">
      <c r="B30" s="113">
        <v>919</v>
      </c>
      <c r="C30" s="167" t="s">
        <v>23</v>
      </c>
      <c r="D30" s="389">
        <v>0.82604388532053452</v>
      </c>
      <c r="E30" s="368">
        <v>0.73</v>
      </c>
      <c r="F30" s="389">
        <v>0.78571428571428603</v>
      </c>
      <c r="G30" s="368">
        <v>0.77</v>
      </c>
      <c r="H30" s="389">
        <v>0.89</v>
      </c>
      <c r="I30" s="368">
        <v>0.64</v>
      </c>
    </row>
    <row r="31" spans="2:9" x14ac:dyDescent="0.25">
      <c r="B31" s="113">
        <v>920</v>
      </c>
      <c r="C31" s="167" t="s">
        <v>24</v>
      </c>
      <c r="D31" s="389">
        <v>0.88268765260982884</v>
      </c>
      <c r="E31" s="368">
        <v>0.83</v>
      </c>
      <c r="F31" s="389">
        <v>0.89678510998308003</v>
      </c>
      <c r="G31" s="368">
        <v>0.77</v>
      </c>
      <c r="H31" s="389">
        <v>0.75</v>
      </c>
      <c r="I31" s="368">
        <v>0.38</v>
      </c>
    </row>
    <row r="32" spans="2:9" x14ac:dyDescent="0.25">
      <c r="B32" s="113">
        <v>921</v>
      </c>
      <c r="C32" s="167" t="s">
        <v>25</v>
      </c>
      <c r="D32" s="389">
        <v>0.57969758907305502</v>
      </c>
      <c r="E32" s="368">
        <v>0.34</v>
      </c>
      <c r="F32" s="389">
        <v>0.55220800660338398</v>
      </c>
      <c r="G32" s="368">
        <v>0.51</v>
      </c>
      <c r="H32" s="389">
        <v>0.35</v>
      </c>
      <c r="I32" s="368">
        <v>0.4</v>
      </c>
    </row>
    <row r="33" spans="2:9" x14ac:dyDescent="0.25">
      <c r="B33" s="113">
        <v>922</v>
      </c>
      <c r="C33" s="167" t="s">
        <v>26</v>
      </c>
      <c r="D33" s="389">
        <v>0.61662255711344527</v>
      </c>
      <c r="E33" s="368">
        <v>0.41</v>
      </c>
      <c r="F33" s="389">
        <v>0.588491717523976</v>
      </c>
      <c r="G33" s="368">
        <v>0.5</v>
      </c>
      <c r="H33" s="389">
        <v>0.56999999999999995</v>
      </c>
      <c r="I33" s="368">
        <v>0.18</v>
      </c>
    </row>
    <row r="34" spans="2:9" x14ac:dyDescent="0.25">
      <c r="B34" s="113">
        <v>923</v>
      </c>
      <c r="C34" s="167" t="s">
        <v>27</v>
      </c>
      <c r="D34" s="389">
        <v>0.74918245531244965</v>
      </c>
      <c r="E34" s="368">
        <v>0.61</v>
      </c>
      <c r="F34" s="389">
        <v>0.80790248003362808</v>
      </c>
      <c r="G34" s="368">
        <v>0.64</v>
      </c>
      <c r="H34" s="389">
        <v>0.3</v>
      </c>
      <c r="I34" s="368" t="s">
        <v>157</v>
      </c>
    </row>
    <row r="35" spans="2:9" ht="15.75" thickBot="1" x14ac:dyDescent="0.3">
      <c r="B35" s="114">
        <v>924</v>
      </c>
      <c r="C35" s="172" t="s">
        <v>28</v>
      </c>
      <c r="D35" s="392">
        <v>0.99363078186119613</v>
      </c>
      <c r="E35" s="384">
        <v>0.97</v>
      </c>
      <c r="F35" s="392">
        <v>0.95</v>
      </c>
      <c r="G35" s="384">
        <v>0.83</v>
      </c>
      <c r="H35" s="392">
        <v>1</v>
      </c>
      <c r="I35" s="368">
        <v>0.8</v>
      </c>
    </row>
    <row r="36" spans="2:9" ht="2.25" customHeight="1" x14ac:dyDescent="0.25"/>
    <row r="37" spans="2:9" ht="25.15" customHeight="1" x14ac:dyDescent="0.25">
      <c r="B37" s="474" t="s">
        <v>217</v>
      </c>
      <c r="C37" s="475"/>
      <c r="D37" s="475"/>
      <c r="E37" s="475"/>
      <c r="F37" s="475"/>
      <c r="G37" s="475"/>
      <c r="H37" s="475"/>
      <c r="I37" s="475"/>
    </row>
    <row r="38" spans="2:9" ht="7.5" customHeight="1" x14ac:dyDescent="0.25"/>
  </sheetData>
  <sheetProtection autoFilter="0"/>
  <sortState ref="B12:O35">
    <sortCondition ref="B12:B35"/>
  </sortState>
  <mergeCells count="10">
    <mergeCell ref="F8:G8"/>
    <mergeCell ref="H8:I8"/>
    <mergeCell ref="D8:E8"/>
    <mergeCell ref="B37:I37"/>
    <mergeCell ref="D4:E4"/>
    <mergeCell ref="F4:G4"/>
    <mergeCell ref="H4:I4"/>
    <mergeCell ref="D6:E6"/>
    <mergeCell ref="F6:G6"/>
    <mergeCell ref="H6:I6"/>
  </mergeCells>
  <pageMargins left="0.19685039370078741" right="0.19685039370078741" top="0.74803149606299213" bottom="0.74803149606299213" header="0.31496062992125984" footer="0.31496062992125984"/>
  <pageSetup paperSize="9" scale="80" orientation="landscape" r:id="rId1"/>
  <ignoredErrors>
    <ignoredError sqref="E5:I5" formula="1"/>
  </ignoredError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Ark19">
    <tabColor rgb="FF00B050"/>
  </sheetPr>
  <dimension ref="B1:K38"/>
  <sheetViews>
    <sheetView topLeftCell="A4" workbookViewId="0">
      <selection activeCell="B38" sqref="B38"/>
    </sheetView>
  </sheetViews>
  <sheetFormatPr defaultColWidth="9.140625" defaultRowHeight="15" x14ac:dyDescent="0.25"/>
  <cols>
    <col min="1" max="1" width="2.7109375" style="33" customWidth="1"/>
    <col min="2" max="2" width="5.140625" style="33" customWidth="1"/>
    <col min="3" max="3" width="21.42578125" style="33" customWidth="1"/>
    <col min="4" max="9" width="10.42578125" style="33" customWidth="1"/>
    <col min="10" max="10" width="4" style="33" customWidth="1"/>
    <col min="11" max="16384" width="9.140625" style="33"/>
  </cols>
  <sheetData>
    <row r="1" spans="2:11" ht="15" customHeight="1" thickBot="1" x14ac:dyDescent="0.3"/>
    <row r="2" spans="2:11" ht="15.75" x14ac:dyDescent="0.25">
      <c r="B2" s="191" t="s">
        <v>169</v>
      </c>
      <c r="C2" s="181"/>
      <c r="D2" s="181"/>
      <c r="E2" s="181"/>
      <c r="F2" s="181"/>
      <c r="G2" s="181"/>
      <c r="H2" s="181"/>
      <c r="I2" s="182"/>
    </row>
    <row r="3" spans="2:11" x14ac:dyDescent="0.25">
      <c r="B3" s="192"/>
      <c r="C3" s="184"/>
      <c r="D3" s="184"/>
      <c r="E3" s="184"/>
      <c r="F3" s="184"/>
      <c r="G3" s="184"/>
      <c r="H3" s="184"/>
      <c r="I3" s="193"/>
    </row>
    <row r="4" spans="2:11" ht="28.5" customHeight="1" x14ac:dyDescent="0.25">
      <c r="B4" s="194"/>
      <c r="C4" s="195"/>
      <c r="D4" s="477" t="s">
        <v>150</v>
      </c>
      <c r="E4" s="477"/>
      <c r="F4" s="477" t="s">
        <v>151</v>
      </c>
      <c r="G4" s="477"/>
      <c r="H4" s="477" t="s">
        <v>207</v>
      </c>
      <c r="I4" s="485"/>
    </row>
    <row r="5" spans="2:11" ht="14.25" customHeight="1" x14ac:dyDescent="0.25">
      <c r="B5" s="212"/>
      <c r="C5" s="213"/>
      <c r="D5" s="218">
        <f>Overblik!$D$6</f>
        <v>2019</v>
      </c>
      <c r="E5" s="218">
        <f>Overblik!$E$6</f>
        <v>2020</v>
      </c>
      <c r="F5" s="218">
        <f>Overblik!$D$6</f>
        <v>2019</v>
      </c>
      <c r="G5" s="218">
        <f>Overblik!$E$6</f>
        <v>2020</v>
      </c>
      <c r="H5" s="218">
        <f>Overblik!$D$6</f>
        <v>2019</v>
      </c>
      <c r="I5" s="221">
        <f>Overblik!$E$6</f>
        <v>2020</v>
      </c>
    </row>
    <row r="6" spans="2:11" ht="13.5" customHeight="1" x14ac:dyDescent="0.25">
      <c r="B6" s="212"/>
      <c r="C6" s="213"/>
      <c r="D6" s="478" t="s">
        <v>33</v>
      </c>
      <c r="E6" s="491"/>
      <c r="F6" s="478" t="s">
        <v>32</v>
      </c>
      <c r="G6" s="491"/>
      <c r="H6" s="478" t="s">
        <v>148</v>
      </c>
      <c r="I6" s="492"/>
    </row>
    <row r="7" spans="2:11" ht="1.5" customHeight="1" thickBot="1" x14ac:dyDescent="0.3">
      <c r="B7" s="196"/>
      <c r="C7" s="197"/>
      <c r="D7" s="214"/>
      <c r="E7" s="214"/>
      <c r="F7" s="214"/>
      <c r="G7" s="214"/>
      <c r="H7" s="214"/>
      <c r="I7" s="215"/>
    </row>
    <row r="8" spans="2:11" x14ac:dyDescent="0.25">
      <c r="B8" s="111"/>
      <c r="C8" s="353" t="s">
        <v>123</v>
      </c>
      <c r="D8" s="493" t="s">
        <v>155</v>
      </c>
      <c r="E8" s="494"/>
      <c r="F8" s="488" t="s">
        <v>156</v>
      </c>
      <c r="G8" s="489"/>
      <c r="H8" s="488" t="s">
        <v>156</v>
      </c>
      <c r="I8" s="489"/>
    </row>
    <row r="9" spans="2:11" x14ac:dyDescent="0.25">
      <c r="B9" s="112"/>
      <c r="C9" s="351" t="s">
        <v>112</v>
      </c>
      <c r="D9" s="393">
        <v>0.78195617903086301</v>
      </c>
      <c r="E9" s="385">
        <v>0.79</v>
      </c>
      <c r="F9" s="393">
        <v>0.78985827956989241</v>
      </c>
      <c r="G9" s="368">
        <v>0.86</v>
      </c>
      <c r="H9" s="393">
        <v>0.79222989994114179</v>
      </c>
      <c r="I9" s="368">
        <v>0.75</v>
      </c>
    </row>
    <row r="10" spans="2:11" ht="15.75" thickBot="1" x14ac:dyDescent="0.3">
      <c r="B10" s="125"/>
      <c r="C10" s="352" t="s">
        <v>34</v>
      </c>
      <c r="D10" s="386">
        <f>LARGE(D12:D35,5)</f>
        <v>0.8587999999999999</v>
      </c>
      <c r="E10" s="387">
        <f t="shared" ref="E10:I10" si="0">LARGE(E12:E35,5)</f>
        <v>0.86</v>
      </c>
      <c r="F10" s="386">
        <f>LARGE(F12:F35,5)</f>
        <v>0.83086086956521754</v>
      </c>
      <c r="G10" s="387">
        <f t="shared" si="0"/>
        <v>0.88</v>
      </c>
      <c r="H10" s="386">
        <f>LARGE(H12:H35,5)</f>
        <v>0.90001499999999979</v>
      </c>
      <c r="I10" s="384">
        <f t="shared" si="0"/>
        <v>0.93</v>
      </c>
    </row>
    <row r="11" spans="2:11" ht="13.5" customHeight="1" thickBot="1" x14ac:dyDescent="0.3">
      <c r="B11" s="314" t="s">
        <v>29</v>
      </c>
      <c r="C11" s="315" t="s">
        <v>0</v>
      </c>
      <c r="D11" s="312"/>
      <c r="E11" s="312"/>
      <c r="F11" s="312"/>
      <c r="G11" s="312"/>
      <c r="H11" s="312"/>
      <c r="I11" s="313"/>
      <c r="J11" s="227"/>
    </row>
    <row r="12" spans="2:11" x14ac:dyDescent="0.25">
      <c r="B12" s="126">
        <v>901</v>
      </c>
      <c r="C12" s="175" t="s">
        <v>5</v>
      </c>
      <c r="D12" s="388">
        <v>0.7903</v>
      </c>
      <c r="E12" s="383">
        <v>0.79</v>
      </c>
      <c r="F12" s="388">
        <v>0.82898134715025906</v>
      </c>
      <c r="G12" s="383">
        <v>0.74</v>
      </c>
      <c r="H12" s="388">
        <v>0.82402159999999991</v>
      </c>
      <c r="I12" s="383">
        <v>0.96</v>
      </c>
      <c r="K12" s="239"/>
    </row>
    <row r="13" spans="2:11" x14ac:dyDescent="0.25">
      <c r="B13" s="113">
        <v>902</v>
      </c>
      <c r="C13" s="167" t="s">
        <v>6</v>
      </c>
      <c r="D13" s="389">
        <v>0.80769999999999997</v>
      </c>
      <c r="E13" s="368">
        <v>0.73</v>
      </c>
      <c r="F13" s="389">
        <v>0.82346774847870186</v>
      </c>
      <c r="G13" s="368">
        <v>0.74</v>
      </c>
      <c r="H13" s="389">
        <v>0.6666484126984128</v>
      </c>
      <c r="I13" s="368">
        <v>0.94</v>
      </c>
      <c r="K13" s="239"/>
    </row>
    <row r="14" spans="2:11" x14ac:dyDescent="0.25">
      <c r="B14" s="113">
        <v>903</v>
      </c>
      <c r="C14" s="167" t="s">
        <v>7</v>
      </c>
      <c r="D14" s="389">
        <v>0.81379999999999986</v>
      </c>
      <c r="E14" s="368">
        <v>0.86</v>
      </c>
      <c r="F14" s="389">
        <v>0.70554304207119745</v>
      </c>
      <c r="G14" s="368">
        <v>0.65</v>
      </c>
      <c r="H14" s="389">
        <v>0.66666565656565657</v>
      </c>
      <c r="I14" s="368">
        <v>0.57999999999999996</v>
      </c>
      <c r="K14" s="239"/>
    </row>
    <row r="15" spans="2:11" x14ac:dyDescent="0.25">
      <c r="B15" s="113">
        <v>904</v>
      </c>
      <c r="C15" s="167" t="s">
        <v>8</v>
      </c>
      <c r="D15" s="389">
        <v>0.63449999999999984</v>
      </c>
      <c r="E15" s="368">
        <v>0.65</v>
      </c>
      <c r="F15" s="389">
        <v>0.80101797752808968</v>
      </c>
      <c r="G15" s="368">
        <v>0.85</v>
      </c>
      <c r="H15" s="389">
        <v>0.87653333333333339</v>
      </c>
      <c r="I15" s="368">
        <v>0.88</v>
      </c>
      <c r="K15" s="239"/>
    </row>
    <row r="16" spans="2:11" x14ac:dyDescent="0.25">
      <c r="B16" s="113">
        <v>905</v>
      </c>
      <c r="C16" s="167" t="s">
        <v>9</v>
      </c>
      <c r="D16" s="389">
        <v>0.76919999999999999</v>
      </c>
      <c r="E16" s="368">
        <v>0.61</v>
      </c>
      <c r="F16" s="389">
        <v>0.77520906040268456</v>
      </c>
      <c r="G16" s="368">
        <v>0.82</v>
      </c>
      <c r="H16" s="389">
        <v>0.78848846153846164</v>
      </c>
      <c r="I16" s="368">
        <v>0.86</v>
      </c>
      <c r="K16" s="239"/>
    </row>
    <row r="17" spans="2:11" x14ac:dyDescent="0.25">
      <c r="B17" s="113">
        <v>906</v>
      </c>
      <c r="C17" s="167" t="s">
        <v>10</v>
      </c>
      <c r="D17" s="389">
        <v>0.87560000000000016</v>
      </c>
      <c r="E17" s="368">
        <v>0.91</v>
      </c>
      <c r="F17" s="389">
        <v>0.92265670103092789</v>
      </c>
      <c r="G17" s="368">
        <v>0.94</v>
      </c>
      <c r="H17" s="389">
        <v>0.97919999999999996</v>
      </c>
      <c r="I17" s="368">
        <v>0.98</v>
      </c>
      <c r="K17" s="239"/>
    </row>
    <row r="18" spans="2:11" x14ac:dyDescent="0.25">
      <c r="B18" s="113">
        <v>907</v>
      </c>
      <c r="C18" s="167" t="s">
        <v>11</v>
      </c>
      <c r="D18" s="389">
        <v>0.7330000000000001</v>
      </c>
      <c r="E18" s="368">
        <v>0.72</v>
      </c>
      <c r="F18" s="389">
        <v>0.7489331983805666</v>
      </c>
      <c r="G18" s="368">
        <v>0.8</v>
      </c>
      <c r="H18" s="389">
        <v>0.81426714285714297</v>
      </c>
      <c r="I18" s="368">
        <v>0.89</v>
      </c>
      <c r="K18" s="239"/>
    </row>
    <row r="19" spans="2:11" x14ac:dyDescent="0.25">
      <c r="B19" s="113">
        <v>908</v>
      </c>
      <c r="C19" s="167" t="s">
        <v>12</v>
      </c>
      <c r="D19" s="389">
        <v>0.76370000000000005</v>
      </c>
      <c r="E19" s="368">
        <v>0.81</v>
      </c>
      <c r="F19" s="389">
        <v>0.83086086956521754</v>
      </c>
      <c r="G19" s="368">
        <v>0.93</v>
      </c>
      <c r="H19" s="389">
        <v>0.95453636363636363</v>
      </c>
      <c r="I19" s="368">
        <v>0.95</v>
      </c>
      <c r="K19" s="239"/>
    </row>
    <row r="20" spans="2:11" x14ac:dyDescent="0.25">
      <c r="B20" s="113">
        <v>909</v>
      </c>
      <c r="C20" s="167" t="s">
        <v>13</v>
      </c>
      <c r="D20" s="389">
        <v>0.86650000000000016</v>
      </c>
      <c r="E20" s="368">
        <v>0.83</v>
      </c>
      <c r="F20" s="389">
        <v>0.79334658869395713</v>
      </c>
      <c r="G20" s="368">
        <v>0.85</v>
      </c>
      <c r="H20" s="389">
        <v>0.90001499999999979</v>
      </c>
      <c r="I20" s="368">
        <v>0.87</v>
      </c>
      <c r="K20" s="239"/>
    </row>
    <row r="21" spans="2:11" x14ac:dyDescent="0.25">
      <c r="B21" s="113">
        <v>910</v>
      </c>
      <c r="C21" s="167" t="s">
        <v>14</v>
      </c>
      <c r="D21" s="389">
        <v>0.68680000000000019</v>
      </c>
      <c r="E21" s="368">
        <v>0.78</v>
      </c>
      <c r="F21" s="389">
        <v>0.79554089219330859</v>
      </c>
      <c r="G21" s="368">
        <v>0.63</v>
      </c>
      <c r="H21" s="389">
        <v>0.78224919354838707</v>
      </c>
      <c r="I21" s="368">
        <v>0.77</v>
      </c>
      <c r="K21" s="239"/>
    </row>
    <row r="22" spans="2:11" x14ac:dyDescent="0.25">
      <c r="B22" s="113">
        <v>911</v>
      </c>
      <c r="C22" s="167" t="s">
        <v>15</v>
      </c>
      <c r="D22" s="389">
        <v>0.65500000000000003</v>
      </c>
      <c r="E22" s="368">
        <v>0.76</v>
      </c>
      <c r="F22" s="389">
        <v>0.81553333333333344</v>
      </c>
      <c r="G22" s="368">
        <v>0.34</v>
      </c>
      <c r="H22" s="389">
        <v>0.40964457831325302</v>
      </c>
      <c r="I22" s="368">
        <v>0.93</v>
      </c>
      <c r="K22" s="239"/>
    </row>
    <row r="23" spans="2:11" x14ac:dyDescent="0.25">
      <c r="B23" s="113">
        <v>912</v>
      </c>
      <c r="C23" s="167" t="s">
        <v>16</v>
      </c>
      <c r="D23" s="389">
        <v>0.80659999999999998</v>
      </c>
      <c r="E23" s="368">
        <v>0.76</v>
      </c>
      <c r="F23" s="389">
        <v>0.83803562753036442</v>
      </c>
      <c r="G23" s="368">
        <v>0.82</v>
      </c>
      <c r="H23" s="389">
        <v>0.89999636363636382</v>
      </c>
      <c r="I23" s="368">
        <v>0.77</v>
      </c>
      <c r="K23" s="239"/>
    </row>
    <row r="24" spans="2:11" x14ac:dyDescent="0.25">
      <c r="B24" s="113">
        <v>913</v>
      </c>
      <c r="C24" s="167" t="s">
        <v>17</v>
      </c>
      <c r="D24" s="389">
        <v>0.8587999999999999</v>
      </c>
      <c r="E24" s="368">
        <v>0.85</v>
      </c>
      <c r="F24" s="389">
        <v>0.79038122270742361</v>
      </c>
      <c r="G24" s="368">
        <v>0.59</v>
      </c>
      <c r="H24" s="389">
        <v>0.7099700000000001</v>
      </c>
      <c r="I24" s="368">
        <v>0.78</v>
      </c>
      <c r="K24" s="239"/>
    </row>
    <row r="25" spans="2:11" x14ac:dyDescent="0.25">
      <c r="B25" s="113">
        <v>914</v>
      </c>
      <c r="C25" s="167" t="s">
        <v>18</v>
      </c>
      <c r="D25" s="389">
        <v>0.92389999999999983</v>
      </c>
      <c r="E25" s="368">
        <v>0.93</v>
      </c>
      <c r="F25" s="389">
        <v>0.80914605809128637</v>
      </c>
      <c r="G25" s="368">
        <v>0.9</v>
      </c>
      <c r="H25" s="389">
        <v>0.86455833333333343</v>
      </c>
      <c r="I25" s="368">
        <v>0.82</v>
      </c>
      <c r="K25" s="239"/>
    </row>
    <row r="26" spans="2:11" x14ac:dyDescent="0.25">
      <c r="B26" s="113">
        <v>915</v>
      </c>
      <c r="C26" s="167" t="s">
        <v>19</v>
      </c>
      <c r="D26" s="389">
        <v>0.78180000000000005</v>
      </c>
      <c r="E26" s="368">
        <v>0.78</v>
      </c>
      <c r="F26" s="389">
        <v>0.79377622377622403</v>
      </c>
      <c r="G26" s="368">
        <v>0.88</v>
      </c>
      <c r="H26" s="389">
        <v>0.86044069767441844</v>
      </c>
      <c r="I26" s="368">
        <v>0.89</v>
      </c>
      <c r="K26" s="239"/>
    </row>
    <row r="27" spans="2:11" x14ac:dyDescent="0.25">
      <c r="B27" s="113">
        <v>916</v>
      </c>
      <c r="C27" s="167" t="s">
        <v>20</v>
      </c>
      <c r="D27" s="389">
        <v>0.74479999999999991</v>
      </c>
      <c r="E27" s="368">
        <v>0.68</v>
      </c>
      <c r="F27" s="389">
        <v>0.8602521505376346</v>
      </c>
      <c r="G27" s="368">
        <v>0.69</v>
      </c>
      <c r="H27" s="389">
        <v>0.72604383561643837</v>
      </c>
      <c r="I27" s="368">
        <v>0.84</v>
      </c>
      <c r="K27" s="239"/>
    </row>
    <row r="28" spans="2:11" x14ac:dyDescent="0.25">
      <c r="B28" s="113">
        <v>917</v>
      </c>
      <c r="C28" s="167" t="s">
        <v>21</v>
      </c>
      <c r="D28" s="389">
        <v>0.76219999999999988</v>
      </c>
      <c r="E28" s="368">
        <v>0.8</v>
      </c>
      <c r="F28" s="389">
        <v>0.70705118110236198</v>
      </c>
      <c r="G28" s="368">
        <v>0.76</v>
      </c>
      <c r="H28" s="389">
        <v>0.8333411111111112</v>
      </c>
      <c r="I28" s="368">
        <v>0.9</v>
      </c>
      <c r="K28" s="239"/>
    </row>
    <row r="29" spans="2:11" x14ac:dyDescent="0.25">
      <c r="B29" s="113">
        <v>918</v>
      </c>
      <c r="C29" s="167" t="s">
        <v>22</v>
      </c>
      <c r="D29" s="389">
        <v>0.78980000000000017</v>
      </c>
      <c r="E29" s="368">
        <v>0.84</v>
      </c>
      <c r="F29" s="389">
        <v>0.65370918727915195</v>
      </c>
      <c r="G29" s="368">
        <v>0.81</v>
      </c>
      <c r="H29" s="389">
        <v>0.70002333333333344</v>
      </c>
      <c r="I29" s="368">
        <v>0.89</v>
      </c>
      <c r="K29" s="239"/>
    </row>
    <row r="30" spans="2:11" x14ac:dyDescent="0.25">
      <c r="B30" s="113">
        <v>919</v>
      </c>
      <c r="C30" s="167" t="s">
        <v>23</v>
      </c>
      <c r="D30" s="389">
        <v>0.79989999999999994</v>
      </c>
      <c r="E30" s="368">
        <v>0.86</v>
      </c>
      <c r="F30" s="389">
        <v>0.8139868921775899</v>
      </c>
      <c r="G30" s="368">
        <v>0.78</v>
      </c>
      <c r="H30" s="389">
        <v>0.91380344827586191</v>
      </c>
      <c r="I30" s="368">
        <v>0.8</v>
      </c>
      <c r="K30" s="239"/>
    </row>
    <row r="31" spans="2:11" x14ac:dyDescent="0.25">
      <c r="B31" s="113">
        <v>920</v>
      </c>
      <c r="C31" s="167" t="s">
        <v>24</v>
      </c>
      <c r="D31" s="389">
        <v>0.77090000000000003</v>
      </c>
      <c r="E31" s="368">
        <v>0.8</v>
      </c>
      <c r="F31" s="390" t="s">
        <v>157</v>
      </c>
      <c r="G31" s="391" t="s">
        <v>157</v>
      </c>
      <c r="H31" s="390" t="s">
        <v>157</v>
      </c>
      <c r="I31" s="297" t="s">
        <v>157</v>
      </c>
      <c r="K31" s="239"/>
    </row>
    <row r="32" spans="2:11" x14ac:dyDescent="0.25">
      <c r="B32" s="113">
        <v>921</v>
      </c>
      <c r="C32" s="167" t="s">
        <v>25</v>
      </c>
      <c r="D32" s="389">
        <v>0.78029999999999988</v>
      </c>
      <c r="E32" s="368">
        <v>0.84</v>
      </c>
      <c r="F32" s="390" t="s">
        <v>157</v>
      </c>
      <c r="G32" s="391" t="s">
        <v>157</v>
      </c>
      <c r="H32" s="390" t="s">
        <v>157</v>
      </c>
      <c r="I32" s="297" t="s">
        <v>157</v>
      </c>
      <c r="K32" s="239"/>
    </row>
    <row r="33" spans="2:11" x14ac:dyDescent="0.25">
      <c r="B33" s="113">
        <v>922</v>
      </c>
      <c r="C33" s="167" t="s">
        <v>26</v>
      </c>
      <c r="D33" s="389">
        <v>0.74359999999999993</v>
      </c>
      <c r="E33" s="368">
        <v>0.78</v>
      </c>
      <c r="F33" s="390" t="s">
        <v>157</v>
      </c>
      <c r="G33" s="391" t="s">
        <v>157</v>
      </c>
      <c r="H33" s="390" t="s">
        <v>157</v>
      </c>
      <c r="I33" s="297" t="s">
        <v>157</v>
      </c>
      <c r="K33" s="239"/>
    </row>
    <row r="34" spans="2:11" x14ac:dyDescent="0.25">
      <c r="B34" s="113">
        <v>923</v>
      </c>
      <c r="C34" s="167" t="s">
        <v>27</v>
      </c>
      <c r="D34" s="389">
        <v>0.79149999999999998</v>
      </c>
      <c r="E34" s="368">
        <v>0.8</v>
      </c>
      <c r="F34" s="390" t="s">
        <v>157</v>
      </c>
      <c r="G34" s="391" t="s">
        <v>157</v>
      </c>
      <c r="H34" s="390" t="s">
        <v>157</v>
      </c>
      <c r="I34" s="297" t="s">
        <v>157</v>
      </c>
      <c r="K34" s="239"/>
    </row>
    <row r="35" spans="2:11" ht="15.75" thickBot="1" x14ac:dyDescent="0.3">
      <c r="B35" s="114">
        <v>924</v>
      </c>
      <c r="C35" s="172" t="s">
        <v>28</v>
      </c>
      <c r="D35" s="392">
        <v>0.96510000000000007</v>
      </c>
      <c r="E35" s="384">
        <v>0.97</v>
      </c>
      <c r="F35" s="392">
        <v>0.85717500000000035</v>
      </c>
      <c r="G35" s="384">
        <v>1</v>
      </c>
      <c r="H35" s="392">
        <v>1</v>
      </c>
      <c r="I35" s="384">
        <v>0.92</v>
      </c>
      <c r="K35" s="239"/>
    </row>
    <row r="36" spans="2:11" ht="2.25" customHeight="1" x14ac:dyDescent="0.25"/>
    <row r="37" spans="2:11" ht="25.15" customHeight="1" x14ac:dyDescent="0.25">
      <c r="B37" s="474" t="s">
        <v>217</v>
      </c>
      <c r="C37" s="475"/>
      <c r="D37" s="475"/>
      <c r="E37" s="475"/>
      <c r="F37" s="475"/>
      <c r="G37" s="475"/>
      <c r="H37" s="475"/>
      <c r="I37" s="475"/>
    </row>
    <row r="38" spans="2:11" ht="7.5" customHeight="1" x14ac:dyDescent="0.25"/>
  </sheetData>
  <sheetProtection autoFilter="0"/>
  <mergeCells count="10">
    <mergeCell ref="D8:E8"/>
    <mergeCell ref="B37:I37"/>
    <mergeCell ref="D4:E4"/>
    <mergeCell ref="F4:G4"/>
    <mergeCell ref="H4:I4"/>
    <mergeCell ref="D6:E6"/>
    <mergeCell ref="F6:G6"/>
    <mergeCell ref="H6:I6"/>
    <mergeCell ref="F8:G8"/>
    <mergeCell ref="H8:I8"/>
  </mergeCells>
  <pageMargins left="0.19685039370078741" right="0.19685039370078741" top="0.74803149606299213" bottom="0.74803149606299213" header="0.31496062992125984" footer="0.31496062992125984"/>
  <pageSetup paperSize="9" scale="80" orientation="landscape" r:id="rId1"/>
  <ignoredErrors>
    <ignoredError sqref="E5:I5" formula="1"/>
  </ignoredError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Ark9">
    <tabColor rgb="FF00B050"/>
  </sheetPr>
  <dimension ref="A1:L32"/>
  <sheetViews>
    <sheetView workbookViewId="0"/>
  </sheetViews>
  <sheetFormatPr defaultColWidth="9.140625" defaultRowHeight="15" x14ac:dyDescent="0.25"/>
  <cols>
    <col min="1" max="1" width="2.7109375" style="38" customWidth="1"/>
    <col min="2" max="2" width="5.140625" style="38" customWidth="1"/>
    <col min="3" max="3" width="26.42578125" style="38" customWidth="1"/>
    <col min="4" max="5" width="9" style="38" customWidth="1"/>
    <col min="6" max="6" width="10.85546875" style="38" bestFit="1" customWidth="1"/>
    <col min="7" max="7" width="10.85546875" style="38" customWidth="1"/>
    <col min="8" max="8" width="10.42578125" style="38" bestFit="1" customWidth="1"/>
    <col min="9" max="9" width="10.42578125" style="38" customWidth="1"/>
    <col min="10" max="10" width="10.7109375" style="38" bestFit="1" customWidth="1"/>
    <col min="11" max="11" width="10.7109375" style="38" customWidth="1"/>
    <col min="12" max="12" width="4.140625" style="38" customWidth="1"/>
    <col min="13" max="16384" width="9.140625" style="38"/>
  </cols>
  <sheetData>
    <row r="1" spans="1:12" ht="15" customHeight="1" thickBot="1" x14ac:dyDescent="0.3">
      <c r="G1" s="33"/>
      <c r="H1" s="33"/>
      <c r="I1" s="33"/>
      <c r="J1" s="33"/>
    </row>
    <row r="2" spans="1:12" ht="15.75" x14ac:dyDescent="0.25">
      <c r="B2" s="191" t="s">
        <v>171</v>
      </c>
      <c r="C2" s="181"/>
      <c r="D2" s="181"/>
      <c r="E2" s="181"/>
      <c r="F2" s="181"/>
      <c r="G2" s="181"/>
      <c r="H2" s="181"/>
      <c r="I2" s="181"/>
      <c r="J2" s="181"/>
      <c r="K2" s="182"/>
    </row>
    <row r="3" spans="1:12" ht="6" customHeight="1" x14ac:dyDescent="0.25">
      <c r="B3" s="192"/>
      <c r="C3" s="184"/>
      <c r="D3" s="184"/>
      <c r="E3" s="184"/>
      <c r="F3" s="184"/>
      <c r="G3" s="184"/>
      <c r="H3" s="184"/>
      <c r="I3" s="184"/>
      <c r="J3" s="184"/>
      <c r="K3" s="193"/>
    </row>
    <row r="4" spans="1:12" ht="15" customHeight="1" x14ac:dyDescent="0.25">
      <c r="B4" s="194"/>
      <c r="C4" s="195"/>
      <c r="D4" s="464" t="s">
        <v>35</v>
      </c>
      <c r="E4" s="464"/>
      <c r="F4" s="464" t="s">
        <v>36</v>
      </c>
      <c r="G4" s="464"/>
      <c r="H4" s="464" t="s">
        <v>37</v>
      </c>
      <c r="I4" s="464"/>
      <c r="J4" s="464" t="s">
        <v>38</v>
      </c>
      <c r="K4" s="465"/>
    </row>
    <row r="5" spans="1:12" ht="15.75" thickBot="1" x14ac:dyDescent="0.3">
      <c r="B5" s="196"/>
      <c r="C5" s="197"/>
      <c r="D5" s="198">
        <f>Overblik!$D$6</f>
        <v>2019</v>
      </c>
      <c r="E5" s="198">
        <f>Overblik!$E$6</f>
        <v>2020</v>
      </c>
      <c r="F5" s="198">
        <f>Overblik!$D$6</f>
        <v>2019</v>
      </c>
      <c r="G5" s="198">
        <f>Overblik!$E$6</f>
        <v>2020</v>
      </c>
      <c r="H5" s="198">
        <f>Overblik!$D$6</f>
        <v>2019</v>
      </c>
      <c r="I5" s="198">
        <f>Overblik!$E$6</f>
        <v>2020</v>
      </c>
      <c r="J5" s="198">
        <f>Overblik!$D$6</f>
        <v>2019</v>
      </c>
      <c r="K5" s="199">
        <f>Overblik!$E$6</f>
        <v>2020</v>
      </c>
      <c r="L5" s="226"/>
    </row>
    <row r="6" spans="1:12" x14ac:dyDescent="0.25">
      <c r="A6" s="33"/>
      <c r="B6" s="121"/>
      <c r="C6" s="122" t="s">
        <v>112</v>
      </c>
      <c r="D6" s="400">
        <v>191.76987447698744</v>
      </c>
      <c r="E6" s="401">
        <v>177.3</v>
      </c>
      <c r="F6" s="400">
        <v>155.95456768986182</v>
      </c>
      <c r="G6" s="401">
        <v>170.5</v>
      </c>
      <c r="H6" s="400">
        <v>25.749315088455596</v>
      </c>
      <c r="I6" s="401">
        <v>31.9</v>
      </c>
      <c r="J6" s="400">
        <v>88.861835748792274</v>
      </c>
      <c r="K6" s="401">
        <v>102.8</v>
      </c>
    </row>
    <row r="7" spans="1:12" ht="15.75" thickBot="1" x14ac:dyDescent="0.3">
      <c r="A7" s="33"/>
      <c r="B7" s="125"/>
      <c r="C7" s="348" t="s">
        <v>34</v>
      </c>
      <c r="D7" s="402">
        <f>SMALL(D9:D32,5)</f>
        <v>105</v>
      </c>
      <c r="E7" s="403">
        <f t="shared" ref="E7:K7" si="0">SMALL(E9:E32,5)</f>
        <v>100</v>
      </c>
      <c r="F7" s="402">
        <f t="shared" si="0"/>
        <v>100</v>
      </c>
      <c r="G7" s="403">
        <f t="shared" si="0"/>
        <v>127</v>
      </c>
      <c r="H7" s="402">
        <f t="shared" si="0"/>
        <v>14</v>
      </c>
      <c r="I7" s="403">
        <f t="shared" si="0"/>
        <v>19.8</v>
      </c>
      <c r="J7" s="402">
        <f t="shared" si="0"/>
        <v>62</v>
      </c>
      <c r="K7" s="403">
        <f t="shared" si="0"/>
        <v>70.900000000000006</v>
      </c>
    </row>
    <row r="8" spans="1:12" ht="14.25" customHeight="1" thickBot="1" x14ac:dyDescent="0.3">
      <c r="A8" s="33"/>
      <c r="B8" s="302" t="s">
        <v>29</v>
      </c>
      <c r="C8" s="303" t="s">
        <v>0</v>
      </c>
      <c r="D8" s="404"/>
      <c r="E8" s="404"/>
      <c r="F8" s="404"/>
      <c r="G8" s="404"/>
      <c r="H8" s="404"/>
      <c r="I8" s="404"/>
      <c r="J8" s="404"/>
      <c r="K8" s="405"/>
    </row>
    <row r="9" spans="1:12" x14ac:dyDescent="0.25">
      <c r="B9" s="126">
        <v>901</v>
      </c>
      <c r="C9" s="127" t="s">
        <v>5</v>
      </c>
      <c r="D9" s="400">
        <v>119</v>
      </c>
      <c r="E9" s="401">
        <v>3</v>
      </c>
      <c r="F9" s="406">
        <v>142</v>
      </c>
      <c r="G9" s="407">
        <v>127</v>
      </c>
      <c r="H9" s="400">
        <v>23</v>
      </c>
      <c r="I9" s="401">
        <v>21.3</v>
      </c>
      <c r="J9" s="408">
        <v>101</v>
      </c>
      <c r="K9" s="401">
        <v>73.900000000000006</v>
      </c>
    </row>
    <row r="10" spans="1:12" x14ac:dyDescent="0.25">
      <c r="B10" s="113">
        <v>902</v>
      </c>
      <c r="C10" s="99" t="s">
        <v>6</v>
      </c>
      <c r="D10" s="409">
        <v>166</v>
      </c>
      <c r="E10" s="410">
        <v>111</v>
      </c>
      <c r="F10" s="411">
        <v>159</v>
      </c>
      <c r="G10" s="412">
        <v>162.6</v>
      </c>
      <c r="H10" s="409">
        <v>23</v>
      </c>
      <c r="I10" s="410">
        <v>19.8</v>
      </c>
      <c r="J10" s="413">
        <v>101</v>
      </c>
      <c r="K10" s="410">
        <v>99.3</v>
      </c>
    </row>
    <row r="11" spans="1:12" x14ac:dyDescent="0.25">
      <c r="B11" s="113">
        <v>903</v>
      </c>
      <c r="C11" s="99" t="s">
        <v>7</v>
      </c>
      <c r="D11" s="409">
        <v>120</v>
      </c>
      <c r="E11" s="410">
        <v>270</v>
      </c>
      <c r="F11" s="411">
        <v>169</v>
      </c>
      <c r="G11" s="412">
        <v>183.5</v>
      </c>
      <c r="H11" s="409">
        <v>36</v>
      </c>
      <c r="I11" s="410">
        <v>42.8</v>
      </c>
      <c r="J11" s="413">
        <v>121</v>
      </c>
      <c r="K11" s="410">
        <v>151.80000000000001</v>
      </c>
    </row>
    <row r="12" spans="1:12" x14ac:dyDescent="0.25">
      <c r="B12" s="113">
        <v>904</v>
      </c>
      <c r="C12" s="99" t="s">
        <v>8</v>
      </c>
      <c r="D12" s="409">
        <v>124</v>
      </c>
      <c r="E12" s="410">
        <v>220.5</v>
      </c>
      <c r="F12" s="411">
        <v>276</v>
      </c>
      <c r="G12" s="412">
        <v>303.2</v>
      </c>
      <c r="H12" s="409">
        <v>46</v>
      </c>
      <c r="I12" s="410">
        <v>54</v>
      </c>
      <c r="J12" s="413">
        <v>209</v>
      </c>
      <c r="K12" s="410">
        <v>284.2</v>
      </c>
    </row>
    <row r="13" spans="1:12" x14ac:dyDescent="0.25">
      <c r="B13" s="113">
        <v>905</v>
      </c>
      <c r="C13" s="99" t="s">
        <v>9</v>
      </c>
      <c r="D13" s="409">
        <v>124</v>
      </c>
      <c r="E13" s="410">
        <v>299</v>
      </c>
      <c r="F13" s="411">
        <v>194</v>
      </c>
      <c r="G13" s="412">
        <v>183.4</v>
      </c>
      <c r="H13" s="409">
        <v>41</v>
      </c>
      <c r="I13" s="410">
        <v>36.5</v>
      </c>
      <c r="J13" s="413">
        <v>114</v>
      </c>
      <c r="K13" s="410">
        <v>86.3</v>
      </c>
    </row>
    <row r="14" spans="1:12" x14ac:dyDescent="0.25">
      <c r="B14" s="113">
        <v>906</v>
      </c>
      <c r="C14" s="99" t="s">
        <v>10</v>
      </c>
      <c r="D14" s="409">
        <v>38</v>
      </c>
      <c r="E14" s="410">
        <v>142.4</v>
      </c>
      <c r="F14" s="411">
        <v>63</v>
      </c>
      <c r="G14" s="412">
        <v>101.9</v>
      </c>
      <c r="H14" s="409">
        <v>13</v>
      </c>
      <c r="I14" s="410">
        <v>22.1</v>
      </c>
      <c r="J14" s="413">
        <v>48</v>
      </c>
      <c r="K14" s="410">
        <v>57.9</v>
      </c>
    </row>
    <row r="15" spans="1:12" x14ac:dyDescent="0.25">
      <c r="B15" s="113">
        <v>907</v>
      </c>
      <c r="C15" s="99" t="s">
        <v>11</v>
      </c>
      <c r="D15" s="409">
        <v>106</v>
      </c>
      <c r="E15" s="410">
        <v>153.30000000000001</v>
      </c>
      <c r="F15" s="411">
        <v>84</v>
      </c>
      <c r="G15" s="412">
        <v>114.5</v>
      </c>
      <c r="H15" s="409">
        <v>22</v>
      </c>
      <c r="I15" s="410">
        <v>28.5</v>
      </c>
      <c r="J15" s="413">
        <v>76</v>
      </c>
      <c r="K15" s="410">
        <v>97.8</v>
      </c>
    </row>
    <row r="16" spans="1:12" x14ac:dyDescent="0.25">
      <c r="B16" s="113">
        <v>908</v>
      </c>
      <c r="C16" s="99" t="s">
        <v>12</v>
      </c>
      <c r="D16" s="409">
        <v>134</v>
      </c>
      <c r="E16" s="410">
        <v>232.3</v>
      </c>
      <c r="F16" s="411">
        <v>190</v>
      </c>
      <c r="G16" s="412">
        <v>216.5</v>
      </c>
      <c r="H16" s="409">
        <v>38</v>
      </c>
      <c r="I16" s="410">
        <v>33.9</v>
      </c>
      <c r="J16" s="413">
        <v>144</v>
      </c>
      <c r="K16" s="410">
        <v>142.30000000000001</v>
      </c>
    </row>
    <row r="17" spans="2:11" x14ac:dyDescent="0.25">
      <c r="B17" s="113">
        <v>909</v>
      </c>
      <c r="C17" s="99" t="s">
        <v>13</v>
      </c>
      <c r="D17" s="409">
        <v>92</v>
      </c>
      <c r="E17" s="410">
        <v>213.7</v>
      </c>
      <c r="F17" s="411">
        <v>142</v>
      </c>
      <c r="G17" s="412">
        <v>197.4</v>
      </c>
      <c r="H17" s="409">
        <v>22</v>
      </c>
      <c r="I17" s="410">
        <v>54.3</v>
      </c>
      <c r="J17" s="413">
        <v>95</v>
      </c>
      <c r="K17" s="410">
        <v>164.8</v>
      </c>
    </row>
    <row r="18" spans="2:11" x14ac:dyDescent="0.25">
      <c r="B18" s="113">
        <v>910</v>
      </c>
      <c r="C18" s="99" t="s">
        <v>14</v>
      </c>
      <c r="D18" s="409">
        <v>221</v>
      </c>
      <c r="E18" s="410">
        <v>240.5</v>
      </c>
      <c r="F18" s="411">
        <v>182</v>
      </c>
      <c r="G18" s="412">
        <v>216.9</v>
      </c>
      <c r="H18" s="409">
        <v>29</v>
      </c>
      <c r="I18" s="410">
        <v>33.5</v>
      </c>
      <c r="J18" s="413">
        <v>62</v>
      </c>
      <c r="K18" s="410">
        <v>72.3</v>
      </c>
    </row>
    <row r="19" spans="2:11" x14ac:dyDescent="0.25">
      <c r="B19" s="113">
        <v>911</v>
      </c>
      <c r="C19" s="99" t="s">
        <v>15</v>
      </c>
      <c r="D19" s="409">
        <v>129</v>
      </c>
      <c r="E19" s="410">
        <v>46</v>
      </c>
      <c r="F19" s="411">
        <v>158</v>
      </c>
      <c r="G19" s="412">
        <v>182.7</v>
      </c>
      <c r="H19" s="409">
        <v>43</v>
      </c>
      <c r="I19" s="410">
        <v>41.9</v>
      </c>
      <c r="J19" s="413">
        <v>82</v>
      </c>
      <c r="K19" s="410">
        <v>107.5</v>
      </c>
    </row>
    <row r="20" spans="2:11" x14ac:dyDescent="0.25">
      <c r="B20" s="113">
        <v>912</v>
      </c>
      <c r="C20" s="99" t="s">
        <v>16</v>
      </c>
      <c r="D20" s="409">
        <v>214</v>
      </c>
      <c r="E20" s="410">
        <v>168.1</v>
      </c>
      <c r="F20" s="411">
        <v>96</v>
      </c>
      <c r="G20" s="412">
        <v>133.9</v>
      </c>
      <c r="H20" s="409">
        <v>8</v>
      </c>
      <c r="I20" s="410">
        <v>19.3</v>
      </c>
      <c r="J20" s="413">
        <v>65</v>
      </c>
      <c r="K20" s="410">
        <v>95.3</v>
      </c>
    </row>
    <row r="21" spans="2:11" x14ac:dyDescent="0.25">
      <c r="B21" s="113">
        <v>913</v>
      </c>
      <c r="C21" s="99" t="s">
        <v>17</v>
      </c>
      <c r="D21" s="409">
        <v>13</v>
      </c>
      <c r="E21" s="410">
        <v>149</v>
      </c>
      <c r="F21" s="411">
        <v>137</v>
      </c>
      <c r="G21" s="412">
        <v>141.6</v>
      </c>
      <c r="H21" s="409">
        <v>24</v>
      </c>
      <c r="I21" s="410">
        <v>55.5</v>
      </c>
      <c r="J21" s="413">
        <v>108</v>
      </c>
      <c r="K21" s="410">
        <v>90.3</v>
      </c>
    </row>
    <row r="22" spans="2:11" x14ac:dyDescent="0.25">
      <c r="B22" s="113">
        <v>914</v>
      </c>
      <c r="C22" s="99" t="s">
        <v>18</v>
      </c>
      <c r="D22" s="409">
        <v>131</v>
      </c>
      <c r="E22" s="410">
        <v>184.8</v>
      </c>
      <c r="F22" s="411">
        <v>100</v>
      </c>
      <c r="G22" s="412">
        <v>127.6</v>
      </c>
      <c r="H22" s="409">
        <v>14</v>
      </c>
      <c r="I22" s="410">
        <v>18</v>
      </c>
      <c r="J22" s="413">
        <v>61</v>
      </c>
      <c r="K22" s="410">
        <v>81.099999999999994</v>
      </c>
    </row>
    <row r="23" spans="2:11" x14ac:dyDescent="0.25">
      <c r="B23" s="113">
        <v>915</v>
      </c>
      <c r="C23" s="99" t="s">
        <v>19</v>
      </c>
      <c r="D23" s="409">
        <v>177</v>
      </c>
      <c r="E23" s="410">
        <v>121.2</v>
      </c>
      <c r="F23" s="411">
        <v>116</v>
      </c>
      <c r="G23" s="412">
        <v>138.5</v>
      </c>
      <c r="H23" s="409">
        <v>13</v>
      </c>
      <c r="I23" s="410">
        <v>18.100000000000001</v>
      </c>
      <c r="J23" s="413">
        <v>73</v>
      </c>
      <c r="K23" s="410">
        <v>84.2</v>
      </c>
    </row>
    <row r="24" spans="2:11" x14ac:dyDescent="0.25">
      <c r="B24" s="113">
        <v>916</v>
      </c>
      <c r="C24" s="99" t="s">
        <v>20</v>
      </c>
      <c r="D24" s="409">
        <v>105</v>
      </c>
      <c r="E24" s="410">
        <v>92</v>
      </c>
      <c r="F24" s="411">
        <v>146</v>
      </c>
      <c r="G24" s="412">
        <v>139</v>
      </c>
      <c r="H24" s="409">
        <v>43</v>
      </c>
      <c r="I24" s="410">
        <v>30.8</v>
      </c>
      <c r="J24" s="413">
        <v>94</v>
      </c>
      <c r="K24" s="410">
        <v>90.9</v>
      </c>
    </row>
    <row r="25" spans="2:11" x14ac:dyDescent="0.25">
      <c r="B25" s="113">
        <v>917</v>
      </c>
      <c r="C25" s="99" t="s">
        <v>21</v>
      </c>
      <c r="D25" s="409">
        <v>277</v>
      </c>
      <c r="E25" s="410">
        <v>173.7</v>
      </c>
      <c r="F25" s="411">
        <v>119</v>
      </c>
      <c r="G25" s="412">
        <v>123.4</v>
      </c>
      <c r="H25" s="409">
        <v>18</v>
      </c>
      <c r="I25" s="410">
        <v>22.7</v>
      </c>
      <c r="J25" s="413">
        <v>51</v>
      </c>
      <c r="K25" s="410">
        <v>63.7</v>
      </c>
    </row>
    <row r="26" spans="2:11" x14ac:dyDescent="0.25">
      <c r="B26" s="113">
        <v>918</v>
      </c>
      <c r="C26" s="99" t="s">
        <v>22</v>
      </c>
      <c r="D26" s="409">
        <v>161</v>
      </c>
      <c r="E26" s="410" t="s">
        <v>157</v>
      </c>
      <c r="F26" s="411">
        <v>126</v>
      </c>
      <c r="G26" s="412">
        <v>182.2</v>
      </c>
      <c r="H26" s="409">
        <v>29</v>
      </c>
      <c r="I26" s="410">
        <v>26.3</v>
      </c>
      <c r="J26" s="413">
        <v>62</v>
      </c>
      <c r="K26" s="410">
        <v>70.900000000000006</v>
      </c>
    </row>
    <row r="27" spans="2:11" x14ac:dyDescent="0.25">
      <c r="B27" s="113">
        <v>919</v>
      </c>
      <c r="C27" s="99" t="s">
        <v>23</v>
      </c>
      <c r="D27" s="409">
        <v>122</v>
      </c>
      <c r="E27" s="410">
        <v>437</v>
      </c>
      <c r="F27" s="411">
        <v>115</v>
      </c>
      <c r="G27" s="412">
        <v>166.6</v>
      </c>
      <c r="H27" s="409">
        <v>21</v>
      </c>
      <c r="I27" s="410">
        <v>28.2</v>
      </c>
      <c r="J27" s="413">
        <v>77</v>
      </c>
      <c r="K27" s="410">
        <v>103.4</v>
      </c>
    </row>
    <row r="28" spans="2:11" x14ac:dyDescent="0.25">
      <c r="B28" s="113">
        <v>920</v>
      </c>
      <c r="C28" s="99" t="s">
        <v>24</v>
      </c>
      <c r="D28" s="409">
        <v>174</v>
      </c>
      <c r="E28" s="410">
        <v>100</v>
      </c>
      <c r="F28" s="411">
        <v>130</v>
      </c>
      <c r="G28" s="412">
        <v>167.5</v>
      </c>
      <c r="H28" s="409">
        <v>25</v>
      </c>
      <c r="I28" s="410">
        <v>30.9</v>
      </c>
      <c r="J28" s="413">
        <v>87</v>
      </c>
      <c r="K28" s="410">
        <v>89.7</v>
      </c>
    </row>
    <row r="29" spans="2:11" x14ac:dyDescent="0.25">
      <c r="B29" s="113">
        <v>921</v>
      </c>
      <c r="C29" s="99" t="s">
        <v>25</v>
      </c>
      <c r="D29" s="409">
        <v>177</v>
      </c>
      <c r="E29" s="410">
        <v>194.2</v>
      </c>
      <c r="F29" s="411">
        <v>224</v>
      </c>
      <c r="G29" s="412">
        <v>219.1</v>
      </c>
      <c r="H29" s="409">
        <v>38</v>
      </c>
      <c r="I29" s="410">
        <v>51.2</v>
      </c>
      <c r="J29" s="413">
        <v>98</v>
      </c>
      <c r="K29" s="410">
        <v>116.7</v>
      </c>
    </row>
    <row r="30" spans="2:11" x14ac:dyDescent="0.25">
      <c r="B30" s="113">
        <v>922</v>
      </c>
      <c r="C30" s="99" t="s">
        <v>26</v>
      </c>
      <c r="D30" s="409">
        <v>294</v>
      </c>
      <c r="E30" s="410">
        <v>163.6</v>
      </c>
      <c r="F30" s="411">
        <v>153</v>
      </c>
      <c r="G30" s="412">
        <v>138.80000000000001</v>
      </c>
      <c r="H30" s="409">
        <v>32</v>
      </c>
      <c r="I30" s="410">
        <v>34.1</v>
      </c>
      <c r="J30" s="413">
        <v>80</v>
      </c>
      <c r="K30" s="410">
        <v>65.400000000000006</v>
      </c>
    </row>
    <row r="31" spans="2:11" x14ac:dyDescent="0.25">
      <c r="B31" s="113">
        <v>923</v>
      </c>
      <c r="C31" s="99" t="s">
        <v>27</v>
      </c>
      <c r="D31" s="409">
        <v>219</v>
      </c>
      <c r="E31" s="410">
        <v>230.1</v>
      </c>
      <c r="F31" s="411">
        <v>164</v>
      </c>
      <c r="G31" s="412">
        <v>174.6</v>
      </c>
      <c r="H31" s="409">
        <v>20</v>
      </c>
      <c r="I31" s="410">
        <v>23.3</v>
      </c>
      <c r="J31" s="413">
        <v>62</v>
      </c>
      <c r="K31" s="410">
        <v>78.2</v>
      </c>
    </row>
    <row r="32" spans="2:11" ht="15.75" thickBot="1" x14ac:dyDescent="0.3">
      <c r="B32" s="114">
        <v>924</v>
      </c>
      <c r="C32" s="115" t="s">
        <v>28</v>
      </c>
      <c r="D32" s="402">
        <v>0</v>
      </c>
      <c r="E32" s="403">
        <v>22</v>
      </c>
      <c r="F32" s="414">
        <v>42</v>
      </c>
      <c r="G32" s="415">
        <v>57.4</v>
      </c>
      <c r="H32" s="402">
        <v>11</v>
      </c>
      <c r="I32" s="403">
        <v>17.3</v>
      </c>
      <c r="J32" s="416">
        <v>32</v>
      </c>
      <c r="K32" s="403">
        <v>38.1</v>
      </c>
    </row>
  </sheetData>
  <sheetProtection autoFilter="0"/>
  <sortState ref="N9:N32">
    <sortCondition descending="1" ref="N9"/>
  </sortState>
  <mergeCells count="4">
    <mergeCell ref="D4:E4"/>
    <mergeCell ref="F4:G4"/>
    <mergeCell ref="H4:I4"/>
    <mergeCell ref="J4:K4"/>
  </mergeCells>
  <pageMargins left="0.7" right="0.7" top="0.75" bottom="0.75" header="0.3" footer="0.3"/>
  <pageSetup paperSize="9" orientation="landscape" r:id="rId1"/>
  <ignoredErrors>
    <ignoredError sqref="E5:K5" formula="1"/>
  </ignoredError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Ark10">
    <tabColor rgb="FF00B050"/>
  </sheetPr>
  <dimension ref="A1:L35"/>
  <sheetViews>
    <sheetView workbookViewId="0"/>
  </sheetViews>
  <sheetFormatPr defaultColWidth="9.140625" defaultRowHeight="15" x14ac:dyDescent="0.25"/>
  <cols>
    <col min="1" max="1" width="2.7109375" style="38" customWidth="1"/>
    <col min="2" max="2" width="5.140625" style="38" customWidth="1"/>
    <col min="3" max="3" width="26.42578125" style="38" customWidth="1"/>
    <col min="4" max="11" width="9.28515625" style="38" customWidth="1"/>
    <col min="12" max="12" width="3.7109375" style="38" customWidth="1"/>
    <col min="13" max="16384" width="9.140625" style="38"/>
  </cols>
  <sheetData>
    <row r="1" spans="1:12" ht="15" customHeight="1" thickBot="1" x14ac:dyDescent="0.3">
      <c r="H1" s="33"/>
      <c r="I1" s="33"/>
    </row>
    <row r="2" spans="1:12" ht="15.75" x14ac:dyDescent="0.25">
      <c r="B2" s="191" t="s">
        <v>172</v>
      </c>
      <c r="C2" s="181"/>
      <c r="D2" s="181"/>
      <c r="E2" s="181"/>
      <c r="F2" s="181"/>
      <c r="G2" s="181"/>
      <c r="H2" s="181"/>
      <c r="I2" s="181"/>
      <c r="J2" s="181"/>
      <c r="K2" s="182"/>
    </row>
    <row r="3" spans="1:12" ht="6" customHeight="1" x14ac:dyDescent="0.25">
      <c r="B3" s="192"/>
      <c r="C3" s="184"/>
      <c r="D3" s="184"/>
      <c r="E3" s="184"/>
      <c r="F3" s="184"/>
      <c r="G3" s="184"/>
      <c r="H3" s="184"/>
      <c r="I3" s="184"/>
      <c r="J3" s="184"/>
      <c r="K3" s="193"/>
    </row>
    <row r="4" spans="1:12" ht="30.75" customHeight="1" x14ac:dyDescent="0.25">
      <c r="B4" s="194"/>
      <c r="C4" s="422"/>
      <c r="D4" s="468" t="s">
        <v>115</v>
      </c>
      <c r="E4" s="468"/>
      <c r="F4" s="468" t="s">
        <v>164</v>
      </c>
      <c r="G4" s="468"/>
      <c r="H4" s="468" t="s">
        <v>39</v>
      </c>
      <c r="I4" s="468"/>
      <c r="J4" s="477" t="s">
        <v>213</v>
      </c>
      <c r="K4" s="485"/>
    </row>
    <row r="5" spans="1:12" ht="15.75" thickBot="1" x14ac:dyDescent="0.3">
      <c r="B5" s="196"/>
      <c r="C5" s="197"/>
      <c r="D5" s="198">
        <f>Overblik!$D$6</f>
        <v>2019</v>
      </c>
      <c r="E5" s="198">
        <f>Overblik!$E$6</f>
        <v>2020</v>
      </c>
      <c r="F5" s="198">
        <f>Overblik!$D$6</f>
        <v>2019</v>
      </c>
      <c r="G5" s="198">
        <f>Overblik!$E$6</f>
        <v>2020</v>
      </c>
      <c r="H5" s="198">
        <f>Overblik!$D$6</f>
        <v>2019</v>
      </c>
      <c r="I5" s="198">
        <f>Overblik!$E$6</f>
        <v>2020</v>
      </c>
      <c r="J5" s="198">
        <f>Overblik!$D$6</f>
        <v>2019</v>
      </c>
      <c r="K5" s="199">
        <f>Overblik!$E$6</f>
        <v>2020</v>
      </c>
    </row>
    <row r="6" spans="1:12" x14ac:dyDescent="0.25">
      <c r="B6" s="121"/>
      <c r="C6" s="122" t="s">
        <v>112</v>
      </c>
      <c r="D6" s="400">
        <v>536.77055893254271</v>
      </c>
      <c r="E6" s="401">
        <v>558</v>
      </c>
      <c r="F6" s="400">
        <v>447.85536507936507</v>
      </c>
      <c r="G6" s="401">
        <v>479</v>
      </c>
      <c r="H6" s="400">
        <v>287.78750000000002</v>
      </c>
      <c r="I6" s="401">
        <v>359</v>
      </c>
      <c r="J6" s="400">
        <v>98</v>
      </c>
      <c r="K6" s="401">
        <v>178</v>
      </c>
    </row>
    <row r="7" spans="1:12" ht="15.75" thickBot="1" x14ac:dyDescent="0.3">
      <c r="B7" s="125"/>
      <c r="C7" s="348" t="s">
        <v>34</v>
      </c>
      <c r="D7" s="402">
        <f t="shared" ref="D7:K7" si="0">SMALL(D9:D32,5)</f>
        <v>434.87925000000001</v>
      </c>
      <c r="E7" s="403">
        <f t="shared" si="0"/>
        <v>491</v>
      </c>
      <c r="F7" s="402">
        <f t="shared" si="0"/>
        <v>243.36</v>
      </c>
      <c r="G7" s="403">
        <f t="shared" si="0"/>
        <v>351</v>
      </c>
      <c r="H7" s="402">
        <f t="shared" si="0"/>
        <v>196.99766666666667</v>
      </c>
      <c r="I7" s="403">
        <f t="shared" si="0"/>
        <v>224</v>
      </c>
      <c r="J7" s="402">
        <f t="shared" si="0"/>
        <v>83</v>
      </c>
      <c r="K7" s="403">
        <f t="shared" si="0"/>
        <v>157</v>
      </c>
    </row>
    <row r="8" spans="1:12" ht="13.5" customHeight="1" thickBot="1" x14ac:dyDescent="0.3">
      <c r="A8" s="171"/>
      <c r="B8" s="302" t="s">
        <v>29</v>
      </c>
      <c r="C8" s="303" t="s">
        <v>0</v>
      </c>
      <c r="D8" s="404"/>
      <c r="E8" s="404"/>
      <c r="F8" s="404"/>
      <c r="G8" s="404"/>
      <c r="H8" s="404"/>
      <c r="I8" s="404"/>
      <c r="J8" s="417"/>
      <c r="K8" s="404"/>
      <c r="L8" s="171"/>
    </row>
    <row r="9" spans="1:12" x14ac:dyDescent="0.25">
      <c r="B9" s="126">
        <v>901</v>
      </c>
      <c r="C9" s="127" t="s">
        <v>5</v>
      </c>
      <c r="D9" s="400">
        <v>462.03509677419351</v>
      </c>
      <c r="E9" s="401">
        <v>536</v>
      </c>
      <c r="F9" s="406">
        <v>197.73000000000002</v>
      </c>
      <c r="G9" s="407">
        <v>532</v>
      </c>
      <c r="H9" s="400">
        <v>233.22000000000003</v>
      </c>
      <c r="I9" s="401">
        <v>270</v>
      </c>
      <c r="J9" s="400">
        <v>102</v>
      </c>
      <c r="K9" s="401">
        <v>179</v>
      </c>
    </row>
    <row r="10" spans="1:12" x14ac:dyDescent="0.25">
      <c r="B10" s="113">
        <v>902</v>
      </c>
      <c r="C10" s="99" t="s">
        <v>6</v>
      </c>
      <c r="D10" s="409">
        <v>611.22852631578951</v>
      </c>
      <c r="E10" s="410">
        <v>626</v>
      </c>
      <c r="F10" s="411">
        <v>519.84400000000005</v>
      </c>
      <c r="G10" s="412">
        <v>704</v>
      </c>
      <c r="H10" s="409">
        <v>293.84326717557252</v>
      </c>
      <c r="I10" s="410">
        <v>305</v>
      </c>
      <c r="J10" s="409">
        <v>79</v>
      </c>
      <c r="K10" s="410">
        <v>199</v>
      </c>
    </row>
    <row r="11" spans="1:12" x14ac:dyDescent="0.25">
      <c r="B11" s="113">
        <v>903</v>
      </c>
      <c r="C11" s="99" t="s">
        <v>7</v>
      </c>
      <c r="D11" s="409">
        <v>592.16332499999999</v>
      </c>
      <c r="E11" s="410">
        <v>589</v>
      </c>
      <c r="F11" s="411">
        <v>810.90176470588244</v>
      </c>
      <c r="G11" s="412">
        <v>627</v>
      </c>
      <c r="H11" s="409">
        <v>417.3305882352941</v>
      </c>
      <c r="I11" s="410">
        <v>421</v>
      </c>
      <c r="J11" s="409">
        <v>102</v>
      </c>
      <c r="K11" s="410">
        <v>220</v>
      </c>
    </row>
    <row r="12" spans="1:12" x14ac:dyDescent="0.25">
      <c r="B12" s="113">
        <v>904</v>
      </c>
      <c r="C12" s="99" t="s">
        <v>8</v>
      </c>
      <c r="D12" s="409">
        <v>702.15368888888895</v>
      </c>
      <c r="E12" s="410">
        <v>813</v>
      </c>
      <c r="F12" s="411">
        <v>586.90319999999997</v>
      </c>
      <c r="G12" s="412">
        <v>603</v>
      </c>
      <c r="H12" s="409">
        <v>412.32244444444444</v>
      </c>
      <c r="I12" s="410">
        <v>444</v>
      </c>
      <c r="J12" s="409">
        <v>122</v>
      </c>
      <c r="K12" s="410">
        <v>187</v>
      </c>
    </row>
    <row r="13" spans="1:12" x14ac:dyDescent="0.25">
      <c r="B13" s="113">
        <v>905</v>
      </c>
      <c r="C13" s="99" t="s">
        <v>9</v>
      </c>
      <c r="D13" s="409">
        <v>633.00534375000007</v>
      </c>
      <c r="E13" s="410">
        <v>604</v>
      </c>
      <c r="F13" s="411">
        <v>358.44900000000001</v>
      </c>
      <c r="G13" s="412">
        <v>476</v>
      </c>
      <c r="H13" s="409">
        <v>231.62295</v>
      </c>
      <c r="I13" s="410">
        <v>266</v>
      </c>
      <c r="J13" s="409">
        <v>142</v>
      </c>
      <c r="K13" s="410">
        <v>192</v>
      </c>
    </row>
    <row r="14" spans="1:12" x14ac:dyDescent="0.25">
      <c r="B14" s="113">
        <v>906</v>
      </c>
      <c r="C14" s="99" t="s">
        <v>10</v>
      </c>
      <c r="D14" s="409">
        <v>434.87925000000001</v>
      </c>
      <c r="E14" s="410">
        <v>493</v>
      </c>
      <c r="F14" s="411">
        <v>197.73000000000002</v>
      </c>
      <c r="G14" s="412">
        <v>348</v>
      </c>
      <c r="H14" s="409">
        <v>188.773</v>
      </c>
      <c r="I14" s="410">
        <v>224</v>
      </c>
      <c r="J14" s="409">
        <v>103</v>
      </c>
      <c r="K14" s="410">
        <v>161</v>
      </c>
    </row>
    <row r="15" spans="1:12" x14ac:dyDescent="0.25">
      <c r="B15" s="113">
        <v>907</v>
      </c>
      <c r="C15" s="99" t="s">
        <v>11</v>
      </c>
      <c r="D15" s="409">
        <v>469.49214000000001</v>
      </c>
      <c r="E15" s="410">
        <v>393</v>
      </c>
      <c r="F15" s="411">
        <v>236.262</v>
      </c>
      <c r="G15" s="412">
        <v>351</v>
      </c>
      <c r="H15" s="409">
        <v>173.32406896551726</v>
      </c>
      <c r="I15" s="410">
        <v>208</v>
      </c>
      <c r="J15" s="409">
        <v>113</v>
      </c>
      <c r="K15" s="410">
        <v>161</v>
      </c>
    </row>
    <row r="16" spans="1:12" x14ac:dyDescent="0.25">
      <c r="B16" s="113">
        <v>908</v>
      </c>
      <c r="C16" s="99" t="s">
        <v>12</v>
      </c>
      <c r="D16" s="409">
        <v>447.9569620253165</v>
      </c>
      <c r="E16" s="410">
        <v>605</v>
      </c>
      <c r="F16" s="411">
        <v>282.22999999999996</v>
      </c>
      <c r="G16" s="412">
        <v>442</v>
      </c>
      <c r="H16" s="409">
        <v>270.02820000000003</v>
      </c>
      <c r="I16" s="410">
        <v>343</v>
      </c>
      <c r="J16" s="409">
        <v>100</v>
      </c>
      <c r="K16" s="410">
        <v>190</v>
      </c>
    </row>
    <row r="17" spans="2:11" x14ac:dyDescent="0.25">
      <c r="B17" s="113">
        <v>909</v>
      </c>
      <c r="C17" s="99" t="s">
        <v>13</v>
      </c>
      <c r="D17" s="409">
        <v>574.53050467289722</v>
      </c>
      <c r="E17" s="410">
        <v>592</v>
      </c>
      <c r="F17" s="411">
        <v>304.53800000000001</v>
      </c>
      <c r="G17" s="412">
        <v>664</v>
      </c>
      <c r="H17" s="409">
        <v>362.40167772511847</v>
      </c>
      <c r="I17" s="410">
        <v>391</v>
      </c>
      <c r="J17" s="409">
        <v>109</v>
      </c>
      <c r="K17" s="410">
        <v>184</v>
      </c>
    </row>
    <row r="18" spans="2:11" x14ac:dyDescent="0.25">
      <c r="B18" s="113">
        <v>910</v>
      </c>
      <c r="C18" s="99" t="s">
        <v>14</v>
      </c>
      <c r="D18" s="409">
        <v>691.99724050632915</v>
      </c>
      <c r="E18" s="410">
        <v>741</v>
      </c>
      <c r="F18" s="411">
        <v>321.03240000000005</v>
      </c>
      <c r="G18" s="412">
        <v>647</v>
      </c>
      <c r="H18" s="409">
        <v>378.09909090909093</v>
      </c>
      <c r="I18" s="410">
        <v>375</v>
      </c>
      <c r="J18" s="409">
        <v>92</v>
      </c>
      <c r="K18" s="410">
        <v>224</v>
      </c>
    </row>
    <row r="19" spans="2:11" x14ac:dyDescent="0.25">
      <c r="B19" s="113">
        <v>911</v>
      </c>
      <c r="C19" s="99" t="s">
        <v>15</v>
      </c>
      <c r="D19" s="409">
        <v>618.5721904761906</v>
      </c>
      <c r="E19" s="410">
        <v>491</v>
      </c>
      <c r="F19" s="411">
        <v>483.67800000000005</v>
      </c>
      <c r="G19" s="412">
        <v>394</v>
      </c>
      <c r="H19" s="409">
        <v>263.05217391304348</v>
      </c>
      <c r="I19" s="410">
        <v>289</v>
      </c>
      <c r="J19" s="409">
        <v>92</v>
      </c>
      <c r="K19" s="410">
        <v>157</v>
      </c>
    </row>
    <row r="20" spans="2:11" x14ac:dyDescent="0.25">
      <c r="B20" s="113">
        <v>912</v>
      </c>
      <c r="C20" s="99" t="s">
        <v>16</v>
      </c>
      <c r="D20" s="409">
        <v>483.09857142857146</v>
      </c>
      <c r="E20" s="410">
        <v>511</v>
      </c>
      <c r="F20" s="411">
        <v>369.46104000000003</v>
      </c>
      <c r="G20" s="412">
        <v>490</v>
      </c>
      <c r="H20" s="409">
        <v>248.62674626865675</v>
      </c>
      <c r="I20" s="410">
        <v>236</v>
      </c>
      <c r="J20" s="409">
        <v>108</v>
      </c>
      <c r="K20" s="410">
        <v>172</v>
      </c>
    </row>
    <row r="21" spans="2:11" x14ac:dyDescent="0.25">
      <c r="B21" s="113">
        <v>913</v>
      </c>
      <c r="C21" s="99" t="s">
        <v>17</v>
      </c>
      <c r="D21" s="409">
        <v>576.82772727272732</v>
      </c>
      <c r="E21" s="410">
        <v>558</v>
      </c>
      <c r="F21" s="411">
        <v>378.01920000000007</v>
      </c>
      <c r="G21" s="412">
        <v>383</v>
      </c>
      <c r="H21" s="409">
        <v>298.79200000000003</v>
      </c>
      <c r="I21" s="410">
        <v>272</v>
      </c>
      <c r="J21" s="409">
        <v>88</v>
      </c>
      <c r="K21" s="410">
        <v>148</v>
      </c>
    </row>
    <row r="22" spans="2:11" x14ac:dyDescent="0.25">
      <c r="B22" s="113">
        <v>914</v>
      </c>
      <c r="C22" s="99" t="s">
        <v>18</v>
      </c>
      <c r="D22" s="409">
        <v>419.77395652173914</v>
      </c>
      <c r="E22" s="410">
        <v>433</v>
      </c>
      <c r="F22" s="411">
        <v>290.17300000000006</v>
      </c>
      <c r="G22" s="412">
        <v>501</v>
      </c>
      <c r="H22" s="409">
        <v>202.15472727272729</v>
      </c>
      <c r="I22" s="410">
        <v>184</v>
      </c>
      <c r="J22" s="409">
        <v>89</v>
      </c>
      <c r="K22" s="410">
        <v>147</v>
      </c>
    </row>
    <row r="23" spans="2:11" x14ac:dyDescent="0.25">
      <c r="B23" s="113">
        <v>915</v>
      </c>
      <c r="C23" s="99" t="s">
        <v>19</v>
      </c>
      <c r="D23" s="409">
        <v>604.5916046511627</v>
      </c>
      <c r="E23" s="410">
        <v>516</v>
      </c>
      <c r="F23" s="411">
        <v>534.82866666666678</v>
      </c>
      <c r="G23" s="412">
        <v>427</v>
      </c>
      <c r="H23" s="409">
        <v>226.9581052631579</v>
      </c>
      <c r="I23" s="410">
        <v>207</v>
      </c>
      <c r="J23" s="409">
        <v>120</v>
      </c>
      <c r="K23" s="410">
        <v>197</v>
      </c>
    </row>
    <row r="24" spans="2:11" x14ac:dyDescent="0.25">
      <c r="B24" s="113">
        <v>916</v>
      </c>
      <c r="C24" s="99" t="s">
        <v>20</v>
      </c>
      <c r="D24" s="409">
        <v>547.22199999999998</v>
      </c>
      <c r="E24" s="410">
        <v>560</v>
      </c>
      <c r="F24" s="411">
        <v>370.11</v>
      </c>
      <c r="G24" s="412">
        <v>632</v>
      </c>
      <c r="H24" s="409">
        <v>206.55180000000001</v>
      </c>
      <c r="I24" s="410">
        <v>351</v>
      </c>
      <c r="J24" s="409">
        <v>83</v>
      </c>
      <c r="K24" s="410">
        <v>175</v>
      </c>
    </row>
    <row r="25" spans="2:11" x14ac:dyDescent="0.25">
      <c r="B25" s="113">
        <v>917</v>
      </c>
      <c r="C25" s="99" t="s">
        <v>21</v>
      </c>
      <c r="D25" s="409">
        <v>538.780243902439</v>
      </c>
      <c r="E25" s="410">
        <v>516</v>
      </c>
      <c r="F25" s="411">
        <v>490.74103448275866</v>
      </c>
      <c r="G25" s="412">
        <v>495</v>
      </c>
      <c r="H25" s="409">
        <v>337.86968674698795</v>
      </c>
      <c r="I25" s="410">
        <v>358</v>
      </c>
      <c r="J25" s="409">
        <v>116</v>
      </c>
      <c r="K25" s="410">
        <v>225</v>
      </c>
    </row>
    <row r="26" spans="2:11" x14ac:dyDescent="0.25">
      <c r="B26" s="113">
        <v>918</v>
      </c>
      <c r="C26" s="99" t="s">
        <v>22</v>
      </c>
      <c r="D26" s="409">
        <v>430.59372972972972</v>
      </c>
      <c r="E26" s="410">
        <v>484</v>
      </c>
      <c r="F26" s="411">
        <v>243.36</v>
      </c>
      <c r="G26" s="412">
        <v>397</v>
      </c>
      <c r="H26" s="409">
        <v>267.23010810810814</v>
      </c>
      <c r="I26" s="410">
        <v>302</v>
      </c>
      <c r="J26" s="409">
        <v>85</v>
      </c>
      <c r="K26" s="410">
        <v>205</v>
      </c>
    </row>
    <row r="27" spans="2:11" x14ac:dyDescent="0.25">
      <c r="B27" s="113">
        <v>919</v>
      </c>
      <c r="C27" s="99" t="s">
        <v>23</v>
      </c>
      <c r="D27" s="409">
        <v>527.45686046511628</v>
      </c>
      <c r="E27" s="410">
        <v>583</v>
      </c>
      <c r="F27" s="411">
        <v>359.82514285714285</v>
      </c>
      <c r="G27" s="412">
        <v>291</v>
      </c>
      <c r="H27" s="409">
        <v>289.4886885245902</v>
      </c>
      <c r="I27" s="410">
        <v>324</v>
      </c>
      <c r="J27" s="409">
        <v>64</v>
      </c>
      <c r="K27" s="410">
        <v>169</v>
      </c>
    </row>
    <row r="28" spans="2:11" x14ac:dyDescent="0.25">
      <c r="B28" s="113">
        <v>920</v>
      </c>
      <c r="C28" s="99" t="s">
        <v>24</v>
      </c>
      <c r="D28" s="409">
        <v>404.07900000000001</v>
      </c>
      <c r="E28" s="410">
        <v>562</v>
      </c>
      <c r="F28" s="411">
        <v>411.58260000000001</v>
      </c>
      <c r="G28" s="412">
        <v>335</v>
      </c>
      <c r="H28" s="409">
        <v>196.99766666666667</v>
      </c>
      <c r="I28" s="410">
        <v>246</v>
      </c>
      <c r="J28" s="409">
        <v>87</v>
      </c>
      <c r="K28" s="410">
        <v>171</v>
      </c>
    </row>
    <row r="29" spans="2:11" x14ac:dyDescent="0.25">
      <c r="B29" s="113">
        <v>921</v>
      </c>
      <c r="C29" s="99" t="s">
        <v>25</v>
      </c>
      <c r="D29" s="409">
        <v>551.27323943661963</v>
      </c>
      <c r="E29" s="410">
        <v>559</v>
      </c>
      <c r="F29" s="411">
        <v>440.72496000000001</v>
      </c>
      <c r="G29" s="412">
        <v>463</v>
      </c>
      <c r="H29" s="409">
        <v>281.5980869565218</v>
      </c>
      <c r="I29" s="410">
        <v>250</v>
      </c>
      <c r="J29" s="409">
        <v>99</v>
      </c>
      <c r="K29" s="410">
        <v>168</v>
      </c>
    </row>
    <row r="30" spans="2:11" x14ac:dyDescent="0.25">
      <c r="B30" s="113">
        <v>922</v>
      </c>
      <c r="C30" s="99" t="s">
        <v>26</v>
      </c>
      <c r="D30" s="409">
        <v>597.11536196319025</v>
      </c>
      <c r="E30" s="410">
        <v>537</v>
      </c>
      <c r="F30" s="411">
        <v>458.84736585365857</v>
      </c>
      <c r="G30" s="412">
        <v>570</v>
      </c>
      <c r="H30" s="409">
        <v>182.41388372093024</v>
      </c>
      <c r="I30" s="410">
        <v>260</v>
      </c>
      <c r="J30" s="409">
        <v>79</v>
      </c>
      <c r="K30" s="410">
        <v>148</v>
      </c>
    </row>
    <row r="31" spans="2:11" x14ac:dyDescent="0.25">
      <c r="B31" s="113">
        <v>923</v>
      </c>
      <c r="C31" s="99" t="s">
        <v>27</v>
      </c>
      <c r="D31" s="409">
        <v>500.55780779220777</v>
      </c>
      <c r="E31" s="410">
        <v>534</v>
      </c>
      <c r="F31" s="411">
        <v>437.75225</v>
      </c>
      <c r="G31" s="412">
        <v>471</v>
      </c>
      <c r="H31" s="409">
        <v>291.17105660377359</v>
      </c>
      <c r="I31" s="410">
        <v>383</v>
      </c>
      <c r="J31" s="409">
        <v>114</v>
      </c>
      <c r="K31" s="410">
        <v>178</v>
      </c>
    </row>
    <row r="32" spans="2:11" ht="14.45" customHeight="1" thickBot="1" x14ac:dyDescent="0.3">
      <c r="B32" s="114">
        <v>924</v>
      </c>
      <c r="C32" s="115" t="s">
        <v>28</v>
      </c>
      <c r="D32" s="402">
        <v>226.51200000000003</v>
      </c>
      <c r="E32" s="403">
        <v>466</v>
      </c>
      <c r="F32" s="414">
        <v>187.84350000000001</v>
      </c>
      <c r="G32" s="415">
        <v>346</v>
      </c>
      <c r="H32" s="402">
        <v>139.67850000000001</v>
      </c>
      <c r="I32" s="403">
        <v>183</v>
      </c>
      <c r="J32" s="402">
        <v>56</v>
      </c>
      <c r="K32" s="403">
        <v>114</v>
      </c>
    </row>
    <row r="33" spans="2:5" ht="19.149999999999999" hidden="1" customHeight="1" x14ac:dyDescent="0.25">
      <c r="E33" s="38">
        <v>13302</v>
      </c>
    </row>
    <row r="34" spans="2:5" ht="15" customHeight="1" x14ac:dyDescent="0.25">
      <c r="B34" s="39"/>
    </row>
    <row r="35" spans="2:5" ht="3.75" customHeight="1" x14ac:dyDescent="0.25"/>
  </sheetData>
  <sheetProtection autoFilter="0"/>
  <sortState ref="B9:K32">
    <sortCondition ref="B9:B32"/>
  </sortState>
  <mergeCells count="4">
    <mergeCell ref="D4:E4"/>
    <mergeCell ref="F4:G4"/>
    <mergeCell ref="H4:I4"/>
    <mergeCell ref="J4:K4"/>
  </mergeCells>
  <pageMargins left="0.19685039370078741" right="0.19685039370078741" top="0.15748031496062992" bottom="0.15748031496062992" header="0.31496062992125984" footer="0.31496062992125984"/>
  <pageSetup paperSize="9" scale="96" orientation="landscape" r:id="rId1"/>
  <ignoredErrors>
    <ignoredError sqref="E5:I5 J5:K5" formula="1"/>
  </ignoredError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Ark11">
    <tabColor rgb="FF00B050"/>
  </sheetPr>
  <dimension ref="A1:L32"/>
  <sheetViews>
    <sheetView workbookViewId="0">
      <selection activeCell="T10" sqref="T10"/>
    </sheetView>
  </sheetViews>
  <sheetFormatPr defaultColWidth="9.140625" defaultRowHeight="15" x14ac:dyDescent="0.25"/>
  <cols>
    <col min="1" max="1" width="2.7109375" style="38" customWidth="1"/>
    <col min="2" max="2" width="5.140625" style="38" customWidth="1"/>
    <col min="3" max="3" width="26.42578125" style="38" customWidth="1"/>
    <col min="4" max="5" width="9" style="38" customWidth="1"/>
    <col min="6" max="6" width="10.85546875" style="38" bestFit="1" customWidth="1"/>
    <col min="7" max="7" width="10.85546875" style="38" customWidth="1"/>
    <col min="8" max="8" width="10.42578125" style="38" bestFit="1" customWidth="1"/>
    <col min="9" max="9" width="10.42578125" style="38" customWidth="1"/>
    <col min="10" max="10" width="10.7109375" style="38" bestFit="1" customWidth="1"/>
    <col min="11" max="11" width="10.7109375" style="38" customWidth="1"/>
    <col min="12" max="12" width="4.140625" style="38" customWidth="1"/>
    <col min="13" max="16384" width="9.140625" style="38"/>
  </cols>
  <sheetData>
    <row r="1" spans="1:12" ht="15" customHeight="1" thickBot="1" x14ac:dyDescent="0.3">
      <c r="G1" s="33"/>
      <c r="H1" s="33"/>
    </row>
    <row r="2" spans="1:12" ht="15.75" x14ac:dyDescent="0.25">
      <c r="B2" s="191" t="s">
        <v>173</v>
      </c>
      <c r="C2" s="181"/>
      <c r="D2" s="181"/>
      <c r="E2" s="181"/>
      <c r="F2" s="181"/>
      <c r="G2" s="181"/>
      <c r="H2" s="181"/>
      <c r="I2" s="181"/>
      <c r="J2" s="181"/>
      <c r="K2" s="182"/>
    </row>
    <row r="3" spans="1:12" ht="6" customHeight="1" x14ac:dyDescent="0.25">
      <c r="B3" s="192"/>
      <c r="C3" s="184"/>
      <c r="D3" s="184"/>
      <c r="E3" s="184"/>
      <c r="F3" s="184"/>
      <c r="G3" s="184"/>
      <c r="H3" s="184"/>
      <c r="I3" s="184"/>
      <c r="J3" s="184"/>
      <c r="K3" s="193"/>
    </row>
    <row r="4" spans="1:12" ht="14.45" customHeight="1" x14ac:dyDescent="0.25">
      <c r="B4" s="194"/>
      <c r="C4" s="195"/>
      <c r="D4" s="464" t="s">
        <v>116</v>
      </c>
      <c r="E4" s="464"/>
      <c r="F4" s="464" t="s">
        <v>40</v>
      </c>
      <c r="G4" s="464"/>
      <c r="H4" s="464" t="s">
        <v>41</v>
      </c>
      <c r="I4" s="464"/>
      <c r="J4" s="464" t="s">
        <v>42</v>
      </c>
      <c r="K4" s="465"/>
    </row>
    <row r="5" spans="1:12" ht="15.75" thickBot="1" x14ac:dyDescent="0.3">
      <c r="B5" s="196"/>
      <c r="C5" s="197"/>
      <c r="D5" s="198">
        <f>Overblik!$D$6</f>
        <v>2019</v>
      </c>
      <c r="E5" s="198">
        <f>Overblik!$E$6</f>
        <v>2020</v>
      </c>
      <c r="F5" s="198">
        <f>Overblik!$D$6</f>
        <v>2019</v>
      </c>
      <c r="G5" s="198">
        <f>Overblik!$E$6</f>
        <v>2020</v>
      </c>
      <c r="H5" s="198">
        <f>Overblik!$D$6</f>
        <v>2019</v>
      </c>
      <c r="I5" s="198">
        <f>Overblik!$E$6</f>
        <v>2020</v>
      </c>
      <c r="J5" s="198">
        <f>Overblik!$D$6</f>
        <v>2019</v>
      </c>
      <c r="K5" s="199">
        <f>Overblik!$E$6</f>
        <v>2020</v>
      </c>
      <c r="L5" s="226"/>
    </row>
    <row r="6" spans="1:12" x14ac:dyDescent="0.25">
      <c r="B6" s="121"/>
      <c r="C6" s="122" t="s">
        <v>112</v>
      </c>
      <c r="D6" s="400">
        <v>90.52076598950535</v>
      </c>
      <c r="E6" s="401">
        <v>100.8</v>
      </c>
      <c r="F6" s="400">
        <v>52.43204868154158</v>
      </c>
      <c r="G6" s="401">
        <v>66.5</v>
      </c>
      <c r="H6" s="400">
        <v>74.257342092320641</v>
      </c>
      <c r="I6" s="401">
        <v>74.599999999999994</v>
      </c>
      <c r="J6" s="400">
        <v>68.046196186357378</v>
      </c>
      <c r="K6" s="401">
        <v>80.5</v>
      </c>
    </row>
    <row r="7" spans="1:12" ht="15.75" thickBot="1" x14ac:dyDescent="0.3">
      <c r="B7" s="125"/>
      <c r="C7" s="348" t="s">
        <v>34</v>
      </c>
      <c r="D7" s="402">
        <v>61.582951130792303</v>
      </c>
      <c r="E7" s="403">
        <f t="shared" ref="E7:K7" si="0">SMALL(E9:E32,5)</f>
        <v>69.400000000000006</v>
      </c>
      <c r="F7" s="402">
        <v>45.0484949832776</v>
      </c>
      <c r="G7" s="403">
        <f t="shared" si="0"/>
        <v>45.5</v>
      </c>
      <c r="H7" s="402">
        <v>52.806961429915297</v>
      </c>
      <c r="I7" s="403">
        <f t="shared" si="0"/>
        <v>55</v>
      </c>
      <c r="J7" s="402">
        <f t="shared" si="0"/>
        <v>53</v>
      </c>
      <c r="K7" s="403">
        <f t="shared" si="0"/>
        <v>63.1</v>
      </c>
    </row>
    <row r="8" spans="1:12" ht="13.5" customHeight="1" thickBot="1" x14ac:dyDescent="0.3">
      <c r="A8" s="171"/>
      <c r="B8" s="302" t="s">
        <v>29</v>
      </c>
      <c r="C8" s="303" t="s">
        <v>0</v>
      </c>
      <c r="D8" s="404"/>
      <c r="E8" s="404"/>
      <c r="F8" s="404"/>
      <c r="G8" s="404"/>
      <c r="H8" s="404"/>
      <c r="I8" s="404"/>
      <c r="J8" s="404"/>
      <c r="K8" s="405"/>
      <c r="L8" s="227"/>
    </row>
    <row r="9" spans="1:12" x14ac:dyDescent="0.25">
      <c r="B9" s="126">
        <v>901</v>
      </c>
      <c r="C9" s="127" t="s">
        <v>5</v>
      </c>
      <c r="D9" s="400">
        <v>83.186569632815093</v>
      </c>
      <c r="E9" s="401">
        <v>80.099999999999994</v>
      </c>
      <c r="F9" s="406">
        <v>47.219262295081997</v>
      </c>
      <c r="G9" s="407">
        <v>49</v>
      </c>
      <c r="H9" s="400">
        <v>61.254131308619897</v>
      </c>
      <c r="I9" s="401">
        <v>55.3</v>
      </c>
      <c r="J9" s="408">
        <v>80</v>
      </c>
      <c r="K9" s="401">
        <v>92.7</v>
      </c>
    </row>
    <row r="10" spans="1:12" x14ac:dyDescent="0.25">
      <c r="B10" s="113">
        <v>902</v>
      </c>
      <c r="C10" s="99" t="s">
        <v>6</v>
      </c>
      <c r="D10" s="409">
        <v>99.138235559160094</v>
      </c>
      <c r="E10" s="410">
        <v>102.4</v>
      </c>
      <c r="F10" s="411">
        <v>62.002100840336098</v>
      </c>
      <c r="G10" s="412">
        <v>63.2</v>
      </c>
      <c r="H10" s="409">
        <v>69.360632688928007</v>
      </c>
      <c r="I10" s="410">
        <v>67.3</v>
      </c>
      <c r="J10" s="413">
        <v>77</v>
      </c>
      <c r="K10" s="410">
        <v>90.6</v>
      </c>
    </row>
    <row r="11" spans="1:12" x14ac:dyDescent="0.25">
      <c r="B11" s="113">
        <v>903</v>
      </c>
      <c r="C11" s="99" t="s">
        <v>7</v>
      </c>
      <c r="D11" s="409">
        <v>133.47001798920601</v>
      </c>
      <c r="E11" s="410">
        <v>112</v>
      </c>
      <c r="F11" s="411">
        <v>69.553982300884996</v>
      </c>
      <c r="G11" s="412">
        <v>77.099999999999994</v>
      </c>
      <c r="H11" s="409">
        <v>102.34440460464199</v>
      </c>
      <c r="I11" s="410">
        <v>101.8</v>
      </c>
      <c r="J11" s="413">
        <v>115</v>
      </c>
      <c r="K11" s="410">
        <v>128</v>
      </c>
    </row>
    <row r="12" spans="1:12" x14ac:dyDescent="0.25">
      <c r="B12" s="113">
        <v>904</v>
      </c>
      <c r="C12" s="99" t="s">
        <v>8</v>
      </c>
      <c r="D12" s="409">
        <v>141.214071130924</v>
      </c>
      <c r="E12" s="410">
        <v>187.3</v>
      </c>
      <c r="F12" s="411">
        <v>41.256497948016403</v>
      </c>
      <c r="G12" s="412">
        <v>139.69999999999999</v>
      </c>
      <c r="H12" s="409">
        <v>113.294382462321</v>
      </c>
      <c r="I12" s="410">
        <v>130.19999999999999</v>
      </c>
      <c r="J12" s="413">
        <v>68</v>
      </c>
      <c r="K12" s="410">
        <v>73</v>
      </c>
    </row>
    <row r="13" spans="1:12" x14ac:dyDescent="0.25">
      <c r="B13" s="113">
        <v>905</v>
      </c>
      <c r="C13" s="99" t="s">
        <v>9</v>
      </c>
      <c r="D13" s="409">
        <v>85.768632534024604</v>
      </c>
      <c r="E13" s="410">
        <v>108.8</v>
      </c>
      <c r="F13" s="411">
        <v>48.929389312977101</v>
      </c>
      <c r="G13" s="412">
        <v>55.8</v>
      </c>
      <c r="H13" s="409">
        <v>77.591012370613498</v>
      </c>
      <c r="I13" s="410">
        <v>76.2</v>
      </c>
      <c r="J13" s="413">
        <v>74</v>
      </c>
      <c r="K13" s="410">
        <v>108.8</v>
      </c>
    </row>
    <row r="14" spans="1:12" x14ac:dyDescent="0.25">
      <c r="B14" s="113">
        <v>906</v>
      </c>
      <c r="C14" s="99" t="s">
        <v>10</v>
      </c>
      <c r="D14" s="409">
        <v>45.243408416273802</v>
      </c>
      <c r="E14" s="410">
        <v>50.9</v>
      </c>
      <c r="F14" s="411">
        <v>33.237623762376202</v>
      </c>
      <c r="G14" s="412">
        <v>34.1</v>
      </c>
      <c r="H14" s="409">
        <v>44.686370481927703</v>
      </c>
      <c r="I14" s="410">
        <v>43.2</v>
      </c>
      <c r="J14" s="413">
        <v>53</v>
      </c>
      <c r="K14" s="410">
        <v>62.1</v>
      </c>
    </row>
    <row r="15" spans="1:12" x14ac:dyDescent="0.25">
      <c r="B15" s="113">
        <v>907</v>
      </c>
      <c r="C15" s="99" t="s">
        <v>11</v>
      </c>
      <c r="D15" s="409">
        <v>73.994616846105103</v>
      </c>
      <c r="E15" s="410">
        <v>77.8</v>
      </c>
      <c r="F15" s="411">
        <v>55.529729729729702</v>
      </c>
      <c r="G15" s="412">
        <v>49.5</v>
      </c>
      <c r="H15" s="409">
        <v>61.222293607452599</v>
      </c>
      <c r="I15" s="410">
        <v>61.8</v>
      </c>
      <c r="J15" s="413">
        <v>62</v>
      </c>
      <c r="K15" s="410">
        <v>63.1</v>
      </c>
    </row>
    <row r="16" spans="1:12" x14ac:dyDescent="0.25">
      <c r="B16" s="113">
        <v>908</v>
      </c>
      <c r="C16" s="99" t="s">
        <v>12</v>
      </c>
      <c r="D16" s="409">
        <v>61.582951130792303</v>
      </c>
      <c r="E16" s="410">
        <v>75.599999999999994</v>
      </c>
      <c r="F16" s="411">
        <v>45.872881355932201</v>
      </c>
      <c r="G16" s="412">
        <v>51.9</v>
      </c>
      <c r="H16" s="409">
        <v>70.075516931375503</v>
      </c>
      <c r="I16" s="410">
        <v>65.8</v>
      </c>
      <c r="J16" s="413">
        <v>55</v>
      </c>
      <c r="K16" s="410">
        <v>70.7</v>
      </c>
    </row>
    <row r="17" spans="2:11" x14ac:dyDescent="0.25">
      <c r="B17" s="113">
        <v>909</v>
      </c>
      <c r="C17" s="99" t="s">
        <v>13</v>
      </c>
      <c r="D17" s="409">
        <v>73.498517872711403</v>
      </c>
      <c r="E17" s="410">
        <v>78.3</v>
      </c>
      <c r="F17" s="411">
        <v>48.253846153846197</v>
      </c>
      <c r="G17" s="412">
        <v>47.3</v>
      </c>
      <c r="H17" s="409">
        <v>52.806961429915297</v>
      </c>
      <c r="I17" s="410">
        <v>84.6</v>
      </c>
      <c r="J17" s="413">
        <v>64</v>
      </c>
      <c r="K17" s="410">
        <v>76.8</v>
      </c>
    </row>
    <row r="18" spans="2:11" x14ac:dyDescent="0.25">
      <c r="B18" s="113">
        <v>910</v>
      </c>
      <c r="C18" s="99" t="s">
        <v>14</v>
      </c>
      <c r="D18" s="409">
        <v>58.186421040435597</v>
      </c>
      <c r="E18" s="410">
        <v>50.7</v>
      </c>
      <c r="F18" s="411">
        <v>45.0484949832776</v>
      </c>
      <c r="G18" s="412">
        <v>46.2</v>
      </c>
      <c r="H18" s="409">
        <v>74.675120466649801</v>
      </c>
      <c r="I18" s="410">
        <v>55</v>
      </c>
      <c r="J18" s="413">
        <v>66</v>
      </c>
      <c r="K18" s="410">
        <v>75.400000000000006</v>
      </c>
    </row>
    <row r="19" spans="2:11" x14ac:dyDescent="0.25">
      <c r="B19" s="113">
        <v>911</v>
      </c>
      <c r="C19" s="99" t="s">
        <v>15</v>
      </c>
      <c r="D19" s="409">
        <v>118.063599962753</v>
      </c>
      <c r="E19" s="410">
        <v>121.9</v>
      </c>
      <c r="F19" s="411">
        <v>55.702060221869999</v>
      </c>
      <c r="G19" s="412">
        <v>57</v>
      </c>
      <c r="H19" s="409">
        <v>136.95582472390501</v>
      </c>
      <c r="I19" s="410">
        <v>58.5</v>
      </c>
      <c r="J19" s="413">
        <v>89</v>
      </c>
      <c r="K19" s="410">
        <v>92.2</v>
      </c>
    </row>
    <row r="20" spans="2:11" x14ac:dyDescent="0.25">
      <c r="B20" s="113">
        <v>912</v>
      </c>
      <c r="C20" s="99" t="s">
        <v>16</v>
      </c>
      <c r="D20" s="409">
        <v>83.853338795575596</v>
      </c>
      <c r="E20" s="410">
        <v>90.2</v>
      </c>
      <c r="F20" s="411">
        <v>45.645617342130102</v>
      </c>
      <c r="G20" s="412">
        <v>51.4</v>
      </c>
      <c r="H20" s="409">
        <v>53.2098862918509</v>
      </c>
      <c r="I20" s="410">
        <v>70.3</v>
      </c>
      <c r="J20" s="413">
        <v>53</v>
      </c>
      <c r="K20" s="410">
        <v>79.7</v>
      </c>
    </row>
    <row r="21" spans="2:11" x14ac:dyDescent="0.25">
      <c r="B21" s="113">
        <v>913</v>
      </c>
      <c r="C21" s="99" t="s">
        <v>17</v>
      </c>
      <c r="D21" s="409">
        <v>86.174699646643106</v>
      </c>
      <c r="E21" s="410">
        <v>88.6</v>
      </c>
      <c r="F21" s="411">
        <v>51.182038834951499</v>
      </c>
      <c r="G21" s="412">
        <v>57.3</v>
      </c>
      <c r="H21" s="409">
        <v>121.16648648648599</v>
      </c>
      <c r="I21" s="410">
        <v>112.9</v>
      </c>
      <c r="J21" s="413">
        <v>89</v>
      </c>
      <c r="K21" s="410">
        <v>91.9</v>
      </c>
    </row>
    <row r="22" spans="2:11" x14ac:dyDescent="0.25">
      <c r="B22" s="113">
        <v>914</v>
      </c>
      <c r="C22" s="99" t="s">
        <v>18</v>
      </c>
      <c r="D22" s="409">
        <v>69.832496279761898</v>
      </c>
      <c r="E22" s="410">
        <v>78.099999999999994</v>
      </c>
      <c r="F22" s="411">
        <v>45.419463087248303</v>
      </c>
      <c r="G22" s="412">
        <v>42.2</v>
      </c>
      <c r="H22" s="409">
        <v>58.272438611346303</v>
      </c>
      <c r="I22" s="410">
        <v>60.9</v>
      </c>
      <c r="J22" s="413">
        <v>55</v>
      </c>
      <c r="K22" s="410">
        <v>74.599999999999994</v>
      </c>
    </row>
    <row r="23" spans="2:11" x14ac:dyDescent="0.25">
      <c r="B23" s="113">
        <v>915</v>
      </c>
      <c r="C23" s="99" t="s">
        <v>19</v>
      </c>
      <c r="D23" s="409">
        <v>78.495966514459695</v>
      </c>
      <c r="E23" s="410">
        <v>88.3</v>
      </c>
      <c r="F23" s="411">
        <v>53.620185922974798</v>
      </c>
      <c r="G23" s="412">
        <v>53.3</v>
      </c>
      <c r="H23" s="409">
        <v>79.039467501957702</v>
      </c>
      <c r="I23" s="410">
        <v>86.6</v>
      </c>
      <c r="J23" s="413">
        <v>61</v>
      </c>
      <c r="K23" s="410">
        <v>62.1</v>
      </c>
    </row>
    <row r="24" spans="2:11" x14ac:dyDescent="0.25">
      <c r="B24" s="113">
        <v>916</v>
      </c>
      <c r="C24" s="99" t="s">
        <v>20</v>
      </c>
      <c r="D24" s="409">
        <v>82.871694995278602</v>
      </c>
      <c r="E24" s="410">
        <v>84.7</v>
      </c>
      <c r="F24" s="411">
        <v>59.8363636363636</v>
      </c>
      <c r="G24" s="412">
        <v>91.5</v>
      </c>
      <c r="H24" s="409">
        <v>72.314371257485007</v>
      </c>
      <c r="I24" s="410">
        <v>78</v>
      </c>
      <c r="J24" s="413">
        <v>75</v>
      </c>
      <c r="K24" s="410">
        <v>81.400000000000006</v>
      </c>
    </row>
    <row r="25" spans="2:11" x14ac:dyDescent="0.25">
      <c r="B25" s="113">
        <v>917</v>
      </c>
      <c r="C25" s="99" t="s">
        <v>21</v>
      </c>
      <c r="D25" s="409">
        <v>66.605300386682998</v>
      </c>
      <c r="E25" s="410">
        <v>69.400000000000006</v>
      </c>
      <c r="F25" s="411">
        <v>51.420111731843598</v>
      </c>
      <c r="G25" s="412">
        <v>58.8</v>
      </c>
      <c r="H25" s="409">
        <v>55.443411479385603</v>
      </c>
      <c r="I25" s="410">
        <v>52.3</v>
      </c>
      <c r="J25" s="413">
        <v>58</v>
      </c>
      <c r="K25" s="410">
        <v>65.8</v>
      </c>
    </row>
    <row r="26" spans="2:11" x14ac:dyDescent="0.25">
      <c r="B26" s="113">
        <v>918</v>
      </c>
      <c r="C26" s="99" t="s">
        <v>22</v>
      </c>
      <c r="D26" s="409">
        <v>71.566562448576605</v>
      </c>
      <c r="E26" s="410">
        <v>89.3</v>
      </c>
      <c r="F26" s="411">
        <v>45.884920634920597</v>
      </c>
      <c r="G26" s="412">
        <v>55.1</v>
      </c>
      <c r="H26" s="409">
        <v>59.1372930866602</v>
      </c>
      <c r="I26" s="410">
        <v>77.5</v>
      </c>
      <c r="J26" s="413">
        <v>47</v>
      </c>
      <c r="K26" s="410">
        <v>59.1</v>
      </c>
    </row>
    <row r="27" spans="2:11" x14ac:dyDescent="0.25">
      <c r="B27" s="113">
        <v>919</v>
      </c>
      <c r="C27" s="99" t="s">
        <v>23</v>
      </c>
      <c r="D27" s="409">
        <v>75.396818810511803</v>
      </c>
      <c r="E27" s="410">
        <v>84.4</v>
      </c>
      <c r="F27" s="411">
        <v>46.702702702702702</v>
      </c>
      <c r="G27" s="412">
        <v>45.5</v>
      </c>
      <c r="H27" s="409">
        <v>61.8566308243728</v>
      </c>
      <c r="I27" s="410">
        <v>61</v>
      </c>
      <c r="J27" s="413">
        <v>63</v>
      </c>
      <c r="K27" s="410">
        <v>67.5</v>
      </c>
    </row>
    <row r="28" spans="2:11" x14ac:dyDescent="0.25">
      <c r="B28" s="113">
        <v>920</v>
      </c>
      <c r="C28" s="99" t="s">
        <v>24</v>
      </c>
      <c r="D28" s="409">
        <v>59.419208645633603</v>
      </c>
      <c r="E28" s="410">
        <v>59.1</v>
      </c>
      <c r="F28" s="411">
        <v>39.644670050761398</v>
      </c>
      <c r="G28" s="412">
        <v>44.7</v>
      </c>
      <c r="H28" s="409">
        <v>41.7966045272969</v>
      </c>
      <c r="I28" s="410">
        <v>41.8</v>
      </c>
      <c r="J28" s="413">
        <v>47</v>
      </c>
      <c r="K28" s="410">
        <v>77.3</v>
      </c>
    </row>
    <row r="29" spans="2:11" x14ac:dyDescent="0.25">
      <c r="B29" s="113">
        <v>921</v>
      </c>
      <c r="C29" s="99" t="s">
        <v>25</v>
      </c>
      <c r="D29" s="409">
        <v>139.16579144786201</v>
      </c>
      <c r="E29" s="410">
        <v>159.9</v>
      </c>
      <c r="F29" s="411">
        <v>60.810978126289697</v>
      </c>
      <c r="G29" s="412">
        <v>75</v>
      </c>
      <c r="H29" s="409">
        <v>51.657497781721403</v>
      </c>
      <c r="I29" s="410">
        <v>65.7</v>
      </c>
      <c r="J29" s="413">
        <v>73</v>
      </c>
      <c r="K29" s="410">
        <v>69.099999999999994</v>
      </c>
    </row>
    <row r="30" spans="2:11" x14ac:dyDescent="0.25">
      <c r="B30" s="113">
        <v>922</v>
      </c>
      <c r="C30" s="99" t="s">
        <v>26</v>
      </c>
      <c r="D30" s="409">
        <v>119.311817440913</v>
      </c>
      <c r="E30" s="410">
        <v>131.4</v>
      </c>
      <c r="F30" s="411">
        <v>65.637750653879706</v>
      </c>
      <c r="G30" s="412">
        <v>67.8</v>
      </c>
      <c r="H30" s="409">
        <v>70.835799350415002</v>
      </c>
      <c r="I30" s="410">
        <v>72.3</v>
      </c>
      <c r="J30" s="413">
        <v>81</v>
      </c>
      <c r="K30" s="410">
        <v>105.5</v>
      </c>
    </row>
    <row r="31" spans="2:11" x14ac:dyDescent="0.25">
      <c r="B31" s="113">
        <v>923</v>
      </c>
      <c r="C31" s="99" t="s">
        <v>27</v>
      </c>
      <c r="D31" s="409">
        <v>84.035613755966196</v>
      </c>
      <c r="E31" s="410">
        <v>87.6</v>
      </c>
      <c r="F31" s="411">
        <v>47.692307692307701</v>
      </c>
      <c r="G31" s="412">
        <v>58.8</v>
      </c>
      <c r="H31" s="409">
        <v>72.114122508507506</v>
      </c>
      <c r="I31" s="410">
        <v>83.9</v>
      </c>
      <c r="J31" s="413">
        <v>67</v>
      </c>
      <c r="K31" s="410">
        <v>73.3</v>
      </c>
    </row>
    <row r="32" spans="2:11" ht="15.75" thickBot="1" x14ac:dyDescent="0.3">
      <c r="B32" s="114">
        <v>924</v>
      </c>
      <c r="C32" s="115" t="s">
        <v>28</v>
      </c>
      <c r="D32" s="402">
        <v>24.8533988533989</v>
      </c>
      <c r="E32" s="403">
        <v>31.6</v>
      </c>
      <c r="F32" s="414">
        <v>32.016666666666701</v>
      </c>
      <c r="G32" s="415">
        <v>32.6</v>
      </c>
      <c r="H32" s="402">
        <v>25.957142857142902</v>
      </c>
      <c r="I32" s="403">
        <v>28.4</v>
      </c>
      <c r="J32" s="416">
        <v>36</v>
      </c>
      <c r="K32" s="403">
        <v>47.2</v>
      </c>
    </row>
  </sheetData>
  <sheetProtection autoFilter="0"/>
  <sortState ref="B9:K32">
    <sortCondition ref="B9:B32"/>
  </sortState>
  <mergeCells count="4">
    <mergeCell ref="D4:E4"/>
    <mergeCell ref="F4:G4"/>
    <mergeCell ref="H4:I4"/>
    <mergeCell ref="J4:K4"/>
  </mergeCells>
  <pageMargins left="0.7" right="0.7" top="0.75" bottom="0.75" header="0.3" footer="0.3"/>
  <pageSetup paperSize="9" orientation="landscape" r:id="rId1"/>
  <ignoredErrors>
    <ignoredError sqref="E5:K5" formula="1"/>
  </ignoredError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Ark22">
    <tabColor rgb="FF00B050"/>
  </sheetPr>
  <dimension ref="A1:L32"/>
  <sheetViews>
    <sheetView workbookViewId="0"/>
  </sheetViews>
  <sheetFormatPr defaultColWidth="9.140625" defaultRowHeight="15" x14ac:dyDescent="0.25"/>
  <cols>
    <col min="1" max="1" width="2.7109375" style="38" customWidth="1"/>
    <col min="2" max="2" width="5.140625" style="38" customWidth="1"/>
    <col min="3" max="3" width="26.42578125" style="38" customWidth="1"/>
    <col min="4" max="5" width="9" style="38" customWidth="1"/>
    <col min="6" max="6" width="10.85546875" style="38" bestFit="1" customWidth="1"/>
    <col min="7" max="7" width="10.85546875" style="38" customWidth="1"/>
    <col min="8" max="8" width="10.42578125" style="38" bestFit="1" customWidth="1"/>
    <col min="9" max="9" width="10.42578125" style="38" customWidth="1"/>
    <col min="10" max="10" width="10.7109375" style="38" bestFit="1" customWidth="1"/>
    <col min="11" max="11" width="10.7109375" style="38" customWidth="1"/>
    <col min="12" max="12" width="4.140625" style="38" customWidth="1"/>
    <col min="13" max="16384" width="9.140625" style="38"/>
  </cols>
  <sheetData>
    <row r="1" spans="1:12" ht="15" customHeight="1" thickBot="1" x14ac:dyDescent="0.3">
      <c r="G1" s="33"/>
      <c r="H1" s="33"/>
    </row>
    <row r="2" spans="1:12" ht="15.75" x14ac:dyDescent="0.25">
      <c r="B2" s="191" t="s">
        <v>174</v>
      </c>
      <c r="C2" s="181"/>
      <c r="D2" s="181"/>
      <c r="E2" s="181"/>
      <c r="F2" s="181"/>
      <c r="G2" s="181"/>
      <c r="H2" s="181"/>
      <c r="I2" s="181"/>
      <c r="J2" s="181"/>
      <c r="K2" s="182"/>
    </row>
    <row r="3" spans="1:12" ht="6" customHeight="1" x14ac:dyDescent="0.25">
      <c r="B3" s="192"/>
      <c r="C3" s="184"/>
      <c r="D3" s="184"/>
      <c r="E3" s="184"/>
      <c r="F3" s="184"/>
      <c r="G3" s="184"/>
      <c r="H3" s="184"/>
      <c r="I3" s="184"/>
      <c r="J3" s="184"/>
      <c r="K3" s="193"/>
    </row>
    <row r="4" spans="1:12" ht="14.45" customHeight="1" x14ac:dyDescent="0.25">
      <c r="B4" s="194"/>
      <c r="C4" s="195"/>
      <c r="D4" s="464" t="s">
        <v>43</v>
      </c>
      <c r="E4" s="464"/>
      <c r="F4" s="464" t="s">
        <v>44</v>
      </c>
      <c r="G4" s="464"/>
      <c r="H4" s="464" t="s">
        <v>45</v>
      </c>
      <c r="I4" s="464"/>
      <c r="J4" s="464" t="s">
        <v>46</v>
      </c>
      <c r="K4" s="465"/>
    </row>
    <row r="5" spans="1:12" ht="15.75" thickBot="1" x14ac:dyDescent="0.3">
      <c r="B5" s="196"/>
      <c r="C5" s="197"/>
      <c r="D5" s="198">
        <f>Overblik!$D$6</f>
        <v>2019</v>
      </c>
      <c r="E5" s="198">
        <f>Overblik!$E$6</f>
        <v>2020</v>
      </c>
      <c r="F5" s="198">
        <f>Overblik!$D$6</f>
        <v>2019</v>
      </c>
      <c r="G5" s="198">
        <f>Overblik!$E$6</f>
        <v>2020</v>
      </c>
      <c r="H5" s="198">
        <f>Overblik!$D$6</f>
        <v>2019</v>
      </c>
      <c r="I5" s="198">
        <f>Overblik!$E$6</f>
        <v>2020</v>
      </c>
      <c r="J5" s="198">
        <f>Overblik!$D$6</f>
        <v>2019</v>
      </c>
      <c r="K5" s="199">
        <f>Overblik!$E$6</f>
        <v>2020</v>
      </c>
      <c r="L5" s="226"/>
    </row>
    <row r="6" spans="1:12" x14ac:dyDescent="0.25">
      <c r="B6" s="121"/>
      <c r="C6" s="122" t="s">
        <v>112</v>
      </c>
      <c r="D6" s="400">
        <v>49.448443281868066</v>
      </c>
      <c r="E6" s="401">
        <v>50</v>
      </c>
      <c r="F6" s="400">
        <v>101.20743581462941</v>
      </c>
      <c r="G6" s="401">
        <v>103</v>
      </c>
      <c r="H6" s="400">
        <v>362.87876286134258</v>
      </c>
      <c r="I6" s="401">
        <v>341</v>
      </c>
      <c r="J6" s="400">
        <v>75.40258171411358</v>
      </c>
      <c r="K6" s="401">
        <v>78</v>
      </c>
    </row>
    <row r="7" spans="1:12" ht="15.75" thickBot="1" x14ac:dyDescent="0.3">
      <c r="B7" s="125"/>
      <c r="C7" s="348" t="s">
        <v>34</v>
      </c>
      <c r="D7" s="402">
        <f t="shared" ref="D7:K7" si="0">SMALL(D9:D32,5)</f>
        <v>41.08</v>
      </c>
      <c r="E7" s="403">
        <f t="shared" si="0"/>
        <v>38</v>
      </c>
      <c r="F7" s="402">
        <f t="shared" si="0"/>
        <v>79.150000000000006</v>
      </c>
      <c r="G7" s="403">
        <f t="shared" si="0"/>
        <v>84</v>
      </c>
      <c r="H7" s="402">
        <f t="shared" si="0"/>
        <v>345.69</v>
      </c>
      <c r="I7" s="403">
        <f t="shared" si="0"/>
        <v>318</v>
      </c>
      <c r="J7" s="402">
        <f t="shared" si="0"/>
        <v>62.95</v>
      </c>
      <c r="K7" s="403">
        <f t="shared" si="0"/>
        <v>67</v>
      </c>
    </row>
    <row r="8" spans="1:12" ht="13.5" customHeight="1" thickBot="1" x14ac:dyDescent="0.3">
      <c r="A8" s="171"/>
      <c r="B8" s="302" t="s">
        <v>29</v>
      </c>
      <c r="C8" s="303" t="s">
        <v>0</v>
      </c>
      <c r="D8" s="404"/>
      <c r="E8" s="404"/>
      <c r="F8" s="404"/>
      <c r="G8" s="404"/>
      <c r="H8" s="404"/>
      <c r="I8" s="404"/>
      <c r="J8" s="404"/>
      <c r="K8" s="405"/>
      <c r="L8" s="227"/>
    </row>
    <row r="9" spans="1:12" x14ac:dyDescent="0.25">
      <c r="B9" s="126">
        <v>901</v>
      </c>
      <c r="C9" s="127" t="s">
        <v>5</v>
      </c>
      <c r="D9" s="400">
        <v>53.3</v>
      </c>
      <c r="E9" s="401">
        <v>56</v>
      </c>
      <c r="F9" s="406">
        <v>82.56</v>
      </c>
      <c r="G9" s="407">
        <v>94</v>
      </c>
      <c r="H9" s="400">
        <v>348.3</v>
      </c>
      <c r="I9" s="401">
        <v>321</v>
      </c>
      <c r="J9" s="408">
        <v>70.45</v>
      </c>
      <c r="K9" s="401">
        <v>79</v>
      </c>
    </row>
    <row r="10" spans="1:12" x14ac:dyDescent="0.25">
      <c r="B10" s="113">
        <v>902</v>
      </c>
      <c r="C10" s="99" t="s">
        <v>6</v>
      </c>
      <c r="D10" s="409">
        <v>41.08</v>
      </c>
      <c r="E10" s="410">
        <v>57</v>
      </c>
      <c r="F10" s="411">
        <v>75.39</v>
      </c>
      <c r="G10" s="412">
        <v>90</v>
      </c>
      <c r="H10" s="409">
        <v>345.69</v>
      </c>
      <c r="I10" s="410">
        <v>338</v>
      </c>
      <c r="J10" s="413">
        <v>72.36</v>
      </c>
      <c r="K10" s="410">
        <v>78</v>
      </c>
    </row>
    <row r="11" spans="1:12" x14ac:dyDescent="0.25">
      <c r="B11" s="113">
        <v>903</v>
      </c>
      <c r="C11" s="99" t="s">
        <v>7</v>
      </c>
      <c r="D11" s="409">
        <v>52.48</v>
      </c>
      <c r="E11" s="410">
        <v>48</v>
      </c>
      <c r="F11" s="411">
        <v>97.84</v>
      </c>
      <c r="G11" s="412">
        <v>90</v>
      </c>
      <c r="H11" s="409">
        <v>354.41</v>
      </c>
      <c r="I11" s="410">
        <v>331</v>
      </c>
      <c r="J11" s="413">
        <v>72.95</v>
      </c>
      <c r="K11" s="410">
        <v>73</v>
      </c>
    </row>
    <row r="12" spans="1:12" x14ac:dyDescent="0.25">
      <c r="B12" s="113">
        <v>904</v>
      </c>
      <c r="C12" s="99" t="s">
        <v>8</v>
      </c>
      <c r="D12" s="409">
        <v>70.62</v>
      </c>
      <c r="E12" s="410">
        <v>70</v>
      </c>
      <c r="F12" s="411">
        <v>113.25</v>
      </c>
      <c r="G12" s="412">
        <v>114</v>
      </c>
      <c r="H12" s="409">
        <v>432.04</v>
      </c>
      <c r="I12" s="410">
        <v>402</v>
      </c>
      <c r="J12" s="413">
        <v>85.05</v>
      </c>
      <c r="K12" s="410">
        <v>91</v>
      </c>
    </row>
    <row r="13" spans="1:12" x14ac:dyDescent="0.25">
      <c r="B13" s="113">
        <v>905</v>
      </c>
      <c r="C13" s="99" t="s">
        <v>9</v>
      </c>
      <c r="D13" s="409">
        <v>49.19</v>
      </c>
      <c r="E13" s="410">
        <v>74</v>
      </c>
      <c r="F13" s="411">
        <v>85.05</v>
      </c>
      <c r="G13" s="412">
        <v>103</v>
      </c>
      <c r="H13" s="409">
        <v>330.01</v>
      </c>
      <c r="I13" s="410">
        <v>341</v>
      </c>
      <c r="J13" s="413">
        <v>73.64</v>
      </c>
      <c r="K13" s="410">
        <v>92</v>
      </c>
    </row>
    <row r="14" spans="1:12" x14ac:dyDescent="0.25">
      <c r="B14" s="113">
        <v>906</v>
      </c>
      <c r="C14" s="99" t="s">
        <v>10</v>
      </c>
      <c r="D14" s="409">
        <v>41.87</v>
      </c>
      <c r="E14" s="410">
        <v>37</v>
      </c>
      <c r="F14" s="411">
        <v>81.39</v>
      </c>
      <c r="G14" s="412">
        <v>74</v>
      </c>
      <c r="H14" s="409">
        <v>354.42</v>
      </c>
      <c r="I14" s="410">
        <v>311</v>
      </c>
      <c r="J14" s="413">
        <v>54.45</v>
      </c>
      <c r="K14" s="410">
        <v>52</v>
      </c>
    </row>
    <row r="15" spans="1:12" x14ac:dyDescent="0.25">
      <c r="B15" s="113">
        <v>907</v>
      </c>
      <c r="C15" s="99" t="s">
        <v>11</v>
      </c>
      <c r="D15" s="409">
        <v>62.94</v>
      </c>
      <c r="E15" s="410">
        <v>65</v>
      </c>
      <c r="F15" s="411">
        <v>115.07</v>
      </c>
      <c r="G15" s="412">
        <v>92</v>
      </c>
      <c r="H15" s="409">
        <v>354.26</v>
      </c>
      <c r="I15" s="410">
        <v>337</v>
      </c>
      <c r="J15" s="413">
        <v>95.28</v>
      </c>
      <c r="K15" s="410">
        <v>84</v>
      </c>
    </row>
    <row r="16" spans="1:12" x14ac:dyDescent="0.25">
      <c r="B16" s="113">
        <v>908</v>
      </c>
      <c r="C16" s="99" t="s">
        <v>12</v>
      </c>
      <c r="D16" s="409">
        <v>52.02</v>
      </c>
      <c r="E16" s="410">
        <v>52</v>
      </c>
      <c r="F16" s="411">
        <v>101.24</v>
      </c>
      <c r="G16" s="412">
        <v>99</v>
      </c>
      <c r="H16" s="409">
        <v>378.01</v>
      </c>
      <c r="I16" s="410">
        <v>340</v>
      </c>
      <c r="J16" s="413">
        <v>76.319999999999993</v>
      </c>
      <c r="K16" s="410">
        <v>70</v>
      </c>
    </row>
    <row r="17" spans="2:11" x14ac:dyDescent="0.25">
      <c r="B17" s="113">
        <v>909</v>
      </c>
      <c r="C17" s="99" t="s">
        <v>13</v>
      </c>
      <c r="D17" s="409">
        <v>30.37</v>
      </c>
      <c r="E17" s="410">
        <v>37</v>
      </c>
      <c r="F17" s="411">
        <v>78.75</v>
      </c>
      <c r="G17" s="412">
        <v>84</v>
      </c>
      <c r="H17" s="409">
        <v>331.62</v>
      </c>
      <c r="I17" s="410">
        <v>333</v>
      </c>
      <c r="J17" s="413">
        <v>59.25</v>
      </c>
      <c r="K17" s="410">
        <v>68</v>
      </c>
    </row>
    <row r="18" spans="2:11" x14ac:dyDescent="0.25">
      <c r="B18" s="113">
        <v>910</v>
      </c>
      <c r="C18" s="99" t="s">
        <v>14</v>
      </c>
      <c r="D18" s="409">
        <v>56.95</v>
      </c>
      <c r="E18" s="410">
        <v>39</v>
      </c>
      <c r="F18" s="411">
        <v>117.3</v>
      </c>
      <c r="G18" s="412">
        <v>112</v>
      </c>
      <c r="H18" s="409">
        <v>424.35</v>
      </c>
      <c r="I18" s="410">
        <v>367</v>
      </c>
      <c r="J18" s="413">
        <v>79.760000000000005</v>
      </c>
      <c r="K18" s="410">
        <v>70</v>
      </c>
    </row>
    <row r="19" spans="2:11" x14ac:dyDescent="0.25">
      <c r="B19" s="113">
        <v>911</v>
      </c>
      <c r="C19" s="99" t="s">
        <v>15</v>
      </c>
      <c r="D19" s="409">
        <v>64.7</v>
      </c>
      <c r="E19" s="410">
        <v>53</v>
      </c>
      <c r="F19" s="411">
        <v>139.97999999999999</v>
      </c>
      <c r="G19" s="412">
        <v>122</v>
      </c>
      <c r="H19" s="409">
        <v>383.63</v>
      </c>
      <c r="I19" s="410">
        <v>335</v>
      </c>
      <c r="J19" s="413">
        <v>93.67</v>
      </c>
      <c r="K19" s="410">
        <v>79</v>
      </c>
    </row>
    <row r="20" spans="2:11" x14ac:dyDescent="0.25">
      <c r="B20" s="113">
        <v>912</v>
      </c>
      <c r="C20" s="99" t="s">
        <v>16</v>
      </c>
      <c r="D20" s="409">
        <v>46.97</v>
      </c>
      <c r="E20" s="410">
        <v>55</v>
      </c>
      <c r="F20" s="411">
        <v>87.04</v>
      </c>
      <c r="G20" s="412">
        <v>94</v>
      </c>
      <c r="H20" s="409">
        <v>359.28</v>
      </c>
      <c r="I20" s="410">
        <v>351</v>
      </c>
      <c r="J20" s="413">
        <v>68.239999999999995</v>
      </c>
      <c r="K20" s="410">
        <v>82</v>
      </c>
    </row>
    <row r="21" spans="2:11" x14ac:dyDescent="0.25">
      <c r="B21" s="113">
        <v>913</v>
      </c>
      <c r="C21" s="99" t="s">
        <v>17</v>
      </c>
      <c r="D21" s="409">
        <v>38.42</v>
      </c>
      <c r="E21" s="410">
        <v>44</v>
      </c>
      <c r="F21" s="411">
        <v>79.150000000000006</v>
      </c>
      <c r="G21" s="412">
        <v>83</v>
      </c>
      <c r="H21" s="409">
        <v>355.87</v>
      </c>
      <c r="I21" s="410">
        <v>360</v>
      </c>
      <c r="J21" s="413">
        <v>72.38</v>
      </c>
      <c r="K21" s="410">
        <v>89</v>
      </c>
    </row>
    <row r="22" spans="2:11" x14ac:dyDescent="0.25">
      <c r="B22" s="113">
        <v>914</v>
      </c>
      <c r="C22" s="99" t="s">
        <v>18</v>
      </c>
      <c r="D22" s="409">
        <v>34.619999999999997</v>
      </c>
      <c r="E22" s="410">
        <v>38</v>
      </c>
      <c r="F22" s="411">
        <v>45.25</v>
      </c>
      <c r="G22" s="412">
        <v>52</v>
      </c>
      <c r="H22" s="409">
        <v>345.41</v>
      </c>
      <c r="I22" s="410">
        <v>313</v>
      </c>
      <c r="J22" s="413">
        <v>42.7</v>
      </c>
      <c r="K22" s="410">
        <v>55</v>
      </c>
    </row>
    <row r="23" spans="2:11" x14ac:dyDescent="0.25">
      <c r="B23" s="113">
        <v>915</v>
      </c>
      <c r="C23" s="99" t="s">
        <v>19</v>
      </c>
      <c r="D23" s="409">
        <v>43.4</v>
      </c>
      <c r="E23" s="410">
        <v>48</v>
      </c>
      <c r="F23" s="411">
        <v>100.37</v>
      </c>
      <c r="G23" s="412">
        <v>103</v>
      </c>
      <c r="H23" s="409">
        <v>350.46</v>
      </c>
      <c r="I23" s="410">
        <v>325</v>
      </c>
      <c r="J23" s="413">
        <v>62.95</v>
      </c>
      <c r="K23" s="410">
        <v>74</v>
      </c>
    </row>
    <row r="24" spans="2:11" x14ac:dyDescent="0.25">
      <c r="B24" s="113">
        <v>916</v>
      </c>
      <c r="C24" s="99" t="s">
        <v>20</v>
      </c>
      <c r="D24" s="409">
        <v>55.99</v>
      </c>
      <c r="E24" s="410">
        <v>57</v>
      </c>
      <c r="F24" s="411">
        <v>143.21</v>
      </c>
      <c r="G24" s="412">
        <v>165</v>
      </c>
      <c r="H24" s="409">
        <v>386.26</v>
      </c>
      <c r="I24" s="410">
        <v>387</v>
      </c>
      <c r="J24" s="413">
        <v>96.26</v>
      </c>
      <c r="K24" s="410">
        <v>115</v>
      </c>
    </row>
    <row r="25" spans="2:11" x14ac:dyDescent="0.25">
      <c r="B25" s="113">
        <v>917</v>
      </c>
      <c r="C25" s="99" t="s">
        <v>21</v>
      </c>
      <c r="D25" s="409">
        <v>48.38</v>
      </c>
      <c r="E25" s="410">
        <v>46</v>
      </c>
      <c r="F25" s="411">
        <v>100.27</v>
      </c>
      <c r="G25" s="412">
        <v>118</v>
      </c>
      <c r="H25" s="409">
        <v>361.57</v>
      </c>
      <c r="I25" s="410">
        <v>338</v>
      </c>
      <c r="J25" s="413">
        <v>74</v>
      </c>
      <c r="K25" s="410">
        <v>72</v>
      </c>
    </row>
    <row r="26" spans="2:11" x14ac:dyDescent="0.25">
      <c r="B26" s="113">
        <v>918</v>
      </c>
      <c r="C26" s="99" t="s">
        <v>22</v>
      </c>
      <c r="D26" s="409">
        <v>50.15</v>
      </c>
      <c r="E26" s="410">
        <v>41</v>
      </c>
      <c r="F26" s="411">
        <v>121.64</v>
      </c>
      <c r="G26" s="412">
        <v>104</v>
      </c>
      <c r="H26" s="409">
        <v>366.27</v>
      </c>
      <c r="I26" s="410">
        <v>340</v>
      </c>
      <c r="J26" s="413">
        <v>98.74</v>
      </c>
      <c r="K26" s="410">
        <v>86</v>
      </c>
    </row>
    <row r="27" spans="2:11" x14ac:dyDescent="0.25">
      <c r="B27" s="113">
        <v>919</v>
      </c>
      <c r="C27" s="99" t="s">
        <v>23</v>
      </c>
      <c r="D27" s="409">
        <v>44.55</v>
      </c>
      <c r="E27" s="410">
        <v>33</v>
      </c>
      <c r="F27" s="411">
        <v>122.86</v>
      </c>
      <c r="G27" s="412">
        <v>107</v>
      </c>
      <c r="H27" s="409">
        <v>351.79</v>
      </c>
      <c r="I27" s="410">
        <v>319</v>
      </c>
      <c r="J27" s="413">
        <v>82.57</v>
      </c>
      <c r="K27" s="410">
        <v>67</v>
      </c>
    </row>
    <row r="28" spans="2:11" x14ac:dyDescent="0.25">
      <c r="B28" s="113">
        <v>920</v>
      </c>
      <c r="C28" s="99" t="s">
        <v>24</v>
      </c>
      <c r="D28" s="409">
        <v>45.43</v>
      </c>
      <c r="E28" s="410">
        <v>49</v>
      </c>
      <c r="F28" s="411">
        <v>126.79</v>
      </c>
      <c r="G28" s="412">
        <v>132</v>
      </c>
      <c r="H28" s="409">
        <v>369.85</v>
      </c>
      <c r="I28" s="410">
        <v>355</v>
      </c>
      <c r="J28" s="413">
        <v>78.09</v>
      </c>
      <c r="K28" s="410">
        <v>78</v>
      </c>
    </row>
    <row r="29" spans="2:11" x14ac:dyDescent="0.25">
      <c r="B29" s="113">
        <v>921</v>
      </c>
      <c r="C29" s="99" t="s">
        <v>25</v>
      </c>
      <c r="D29" s="409">
        <v>61.5</v>
      </c>
      <c r="E29" s="410">
        <v>50</v>
      </c>
      <c r="F29" s="411">
        <v>131.61000000000001</v>
      </c>
      <c r="G29" s="412">
        <v>120</v>
      </c>
      <c r="H29" s="409">
        <v>346.79</v>
      </c>
      <c r="I29" s="410">
        <v>318</v>
      </c>
      <c r="J29" s="413">
        <v>83.77</v>
      </c>
      <c r="K29" s="410">
        <v>80</v>
      </c>
    </row>
    <row r="30" spans="2:11" x14ac:dyDescent="0.25">
      <c r="B30" s="113">
        <v>922</v>
      </c>
      <c r="C30" s="99" t="s">
        <v>26</v>
      </c>
      <c r="D30" s="409">
        <v>49.56</v>
      </c>
      <c r="E30" s="410">
        <v>57</v>
      </c>
      <c r="F30" s="411">
        <v>106.4</v>
      </c>
      <c r="G30" s="412">
        <v>122</v>
      </c>
      <c r="H30" s="409">
        <v>400.01</v>
      </c>
      <c r="I30" s="410">
        <v>389</v>
      </c>
      <c r="J30" s="413">
        <v>84.98</v>
      </c>
      <c r="K30" s="410">
        <v>97</v>
      </c>
    </row>
    <row r="31" spans="2:11" x14ac:dyDescent="0.25">
      <c r="B31" s="113">
        <v>923</v>
      </c>
      <c r="C31" s="99" t="s">
        <v>27</v>
      </c>
      <c r="D31" s="409">
        <v>42.3</v>
      </c>
      <c r="E31" s="410">
        <v>42</v>
      </c>
      <c r="F31" s="411">
        <v>93.32</v>
      </c>
      <c r="G31" s="412">
        <v>96</v>
      </c>
      <c r="H31" s="409">
        <v>351.52</v>
      </c>
      <c r="I31" s="410">
        <v>304</v>
      </c>
      <c r="J31" s="413">
        <v>77.16</v>
      </c>
      <c r="K31" s="410">
        <v>67</v>
      </c>
    </row>
    <row r="32" spans="2:11" ht="15.75" thickBot="1" x14ac:dyDescent="0.3">
      <c r="B32" s="114">
        <v>924</v>
      </c>
      <c r="C32" s="115" t="s">
        <v>28</v>
      </c>
      <c r="D32" s="402">
        <v>22.59</v>
      </c>
      <c r="E32" s="403">
        <v>23</v>
      </c>
      <c r="F32" s="414">
        <v>40.46</v>
      </c>
      <c r="G32" s="415">
        <v>38</v>
      </c>
      <c r="H32" s="402">
        <v>283.88</v>
      </c>
      <c r="I32" s="403">
        <v>291</v>
      </c>
      <c r="J32" s="416">
        <v>41.26</v>
      </c>
      <c r="K32" s="403">
        <v>38</v>
      </c>
    </row>
  </sheetData>
  <sheetProtection autoFilter="0"/>
  <sortState ref="B9:K32">
    <sortCondition ref="B9:B32"/>
  </sortState>
  <mergeCells count="4">
    <mergeCell ref="D4:E4"/>
    <mergeCell ref="F4:G4"/>
    <mergeCell ref="H4:I4"/>
    <mergeCell ref="J4:K4"/>
  </mergeCells>
  <pageMargins left="0.19685039370078741" right="0.19685039370078741" top="0.15748031496062992" bottom="0.15748031496062992" header="0.31496062992125984" footer="0.31496062992125984"/>
  <pageSetup paperSize="9" orientation="landscape" r:id="rId1"/>
  <ignoredErrors>
    <ignoredError sqref="E5:K5" formula="1"/>
  </ignoredError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Ark23">
    <tabColor rgb="FF00B050"/>
  </sheetPr>
  <dimension ref="A1:Q37"/>
  <sheetViews>
    <sheetView workbookViewId="0">
      <selection activeCell="E9" sqref="E9:E32"/>
    </sheetView>
  </sheetViews>
  <sheetFormatPr defaultColWidth="9.140625" defaultRowHeight="15" x14ac:dyDescent="0.25"/>
  <cols>
    <col min="1" max="1" width="2.7109375" style="38" customWidth="1"/>
    <col min="2" max="2" width="5.140625" style="38" customWidth="1"/>
    <col min="3" max="3" width="26.42578125" style="38" customWidth="1"/>
    <col min="4" max="5" width="11.28515625" style="38" customWidth="1"/>
    <col min="6" max="6" width="10.85546875" style="38" bestFit="1" customWidth="1"/>
    <col min="7" max="7" width="10.85546875" style="38" customWidth="1"/>
    <col min="8" max="8" width="10.42578125" style="38" bestFit="1" customWidth="1"/>
    <col min="9" max="9" width="10.42578125" style="38" customWidth="1"/>
    <col min="10" max="10" width="2.42578125" style="38" customWidth="1"/>
    <col min="11" max="16384" width="9.140625" style="38"/>
  </cols>
  <sheetData>
    <row r="1" spans="1:17" ht="15" customHeight="1" thickBot="1" x14ac:dyDescent="0.3">
      <c r="G1" s="33"/>
      <c r="H1" s="33"/>
    </row>
    <row r="2" spans="1:17" ht="15.75" x14ac:dyDescent="0.25">
      <c r="B2" s="191" t="s">
        <v>117</v>
      </c>
      <c r="C2" s="181"/>
      <c r="D2" s="181"/>
      <c r="E2" s="181"/>
      <c r="F2" s="181"/>
      <c r="G2" s="181"/>
      <c r="H2" s="181"/>
      <c r="I2" s="182"/>
    </row>
    <row r="3" spans="1:17" ht="6" customHeight="1" x14ac:dyDescent="0.25">
      <c r="B3" s="192"/>
      <c r="C3" s="184"/>
      <c r="D3" s="184"/>
      <c r="E3" s="184"/>
      <c r="F3" s="184"/>
      <c r="G3" s="184"/>
      <c r="H3" s="184"/>
      <c r="I3" s="193"/>
    </row>
    <row r="4" spans="1:17" ht="27" customHeight="1" x14ac:dyDescent="0.25">
      <c r="B4" s="194"/>
      <c r="C4" s="300"/>
      <c r="D4" s="468" t="s">
        <v>121</v>
      </c>
      <c r="E4" s="468"/>
      <c r="F4" s="477" t="s">
        <v>47</v>
      </c>
      <c r="G4" s="477"/>
      <c r="H4" s="468" t="s">
        <v>221</v>
      </c>
      <c r="I4" s="469"/>
    </row>
    <row r="5" spans="1:17" ht="15.75" thickBot="1" x14ac:dyDescent="0.3">
      <c r="B5" s="196"/>
      <c r="C5" s="197"/>
      <c r="D5" s="198">
        <f>Overblik!$D$6</f>
        <v>2019</v>
      </c>
      <c r="E5" s="198">
        <f>Overblik!$E$6</f>
        <v>2020</v>
      </c>
      <c r="F5" s="214">
        <f>Overblik!$D$6</f>
        <v>2019</v>
      </c>
      <c r="G5" s="214">
        <f>Overblik!$E$6</f>
        <v>2020</v>
      </c>
      <c r="H5" s="214">
        <f>Overblik!$D$6</f>
        <v>2019</v>
      </c>
      <c r="I5" s="215">
        <f>Overblik!$E$6</f>
        <v>2020</v>
      </c>
    </row>
    <row r="6" spans="1:17" x14ac:dyDescent="0.25">
      <c r="B6" s="121"/>
      <c r="C6" s="122" t="s">
        <v>112</v>
      </c>
      <c r="D6" s="123">
        <v>9.8000000000000007</v>
      </c>
      <c r="E6" s="345">
        <v>11.3</v>
      </c>
      <c r="F6" s="123">
        <v>7.8</v>
      </c>
      <c r="G6" s="345">
        <v>7.2</v>
      </c>
      <c r="H6" s="124">
        <f>SUM(H9:H32)/24</f>
        <v>34.716464056283328</v>
      </c>
      <c r="I6" s="124">
        <f>SUM(I9:I32)/24</f>
        <v>35.135413685000003</v>
      </c>
    </row>
    <row r="7" spans="1:17" ht="15.75" thickBot="1" x14ac:dyDescent="0.3">
      <c r="B7" s="125"/>
      <c r="C7" s="348" t="s">
        <v>34</v>
      </c>
      <c r="D7" s="116">
        <f>SMALL(D9:D32,5)</f>
        <v>7.9912119868196898</v>
      </c>
      <c r="E7" s="118">
        <f>SMALL(E9:E32,5)</f>
        <v>8.9</v>
      </c>
      <c r="F7" s="343"/>
      <c r="G7" s="346"/>
      <c r="H7" s="347"/>
      <c r="I7" s="344"/>
      <c r="N7" s="229"/>
      <c r="Q7" s="229"/>
    </row>
    <row r="8" spans="1:17" ht="12.75" customHeight="1" thickBot="1" x14ac:dyDescent="0.3">
      <c r="A8" s="171"/>
      <c r="B8" s="302" t="s">
        <v>29</v>
      </c>
      <c r="C8" s="303" t="s">
        <v>0</v>
      </c>
      <c r="D8" s="304"/>
      <c r="E8" s="304"/>
      <c r="F8" s="304"/>
      <c r="G8" s="304"/>
      <c r="H8" s="304"/>
      <c r="I8" s="306"/>
      <c r="J8" s="227"/>
      <c r="N8" s="229"/>
      <c r="Q8" s="229"/>
    </row>
    <row r="9" spans="1:17" x14ac:dyDescent="0.25">
      <c r="B9" s="126">
        <v>901</v>
      </c>
      <c r="C9" s="127" t="s">
        <v>5</v>
      </c>
      <c r="D9" s="123">
        <v>11.671156346477201</v>
      </c>
      <c r="E9" s="124">
        <v>9</v>
      </c>
      <c r="F9" s="128">
        <v>3.9033455363600398</v>
      </c>
      <c r="G9" s="129">
        <v>11.1</v>
      </c>
      <c r="H9" s="123">
        <v>26.502824354999998</v>
      </c>
      <c r="I9" s="124">
        <v>25.932208149999997</v>
      </c>
      <c r="N9" s="229"/>
      <c r="Q9" s="229"/>
    </row>
    <row r="10" spans="1:17" x14ac:dyDescent="0.25">
      <c r="B10" s="113">
        <v>902</v>
      </c>
      <c r="C10" s="99" t="s">
        <v>6</v>
      </c>
      <c r="D10" s="97">
        <v>4.91490027672672</v>
      </c>
      <c r="E10" s="98">
        <v>12.5</v>
      </c>
      <c r="F10" s="100">
        <v>6.1443582042367604</v>
      </c>
      <c r="G10" s="101">
        <v>9.1999999999999993</v>
      </c>
      <c r="H10" s="97">
        <v>40.392093875699999</v>
      </c>
      <c r="I10" s="98">
        <v>41.696458770000007</v>
      </c>
      <c r="N10" s="229"/>
      <c r="Q10" s="229"/>
    </row>
    <row r="11" spans="1:17" x14ac:dyDescent="0.25">
      <c r="B11" s="113">
        <v>903</v>
      </c>
      <c r="C11" s="99" t="s">
        <v>7</v>
      </c>
      <c r="D11" s="97">
        <v>12.677982246822401</v>
      </c>
      <c r="E11" s="455" t="s">
        <v>157</v>
      </c>
      <c r="F11" s="100">
        <v>10.057027829895601</v>
      </c>
      <c r="G11" s="101">
        <v>7.6</v>
      </c>
      <c r="H11" s="97">
        <v>28.027812647799998</v>
      </c>
      <c r="I11" s="98">
        <v>27.455137839999995</v>
      </c>
      <c r="N11" s="229"/>
      <c r="Q11" s="229"/>
    </row>
    <row r="12" spans="1:17" x14ac:dyDescent="0.25">
      <c r="B12" s="113">
        <v>904</v>
      </c>
      <c r="C12" s="99" t="s">
        <v>8</v>
      </c>
      <c r="D12" s="97">
        <v>15.5023953537405</v>
      </c>
      <c r="E12" s="98">
        <v>17.600000000000001</v>
      </c>
      <c r="F12" s="100">
        <v>12.5637886997563</v>
      </c>
      <c r="G12" s="101">
        <v>10.199999999999999</v>
      </c>
      <c r="H12" s="97">
        <v>46.892056334199999</v>
      </c>
      <c r="I12" s="98">
        <v>48.091536810000001</v>
      </c>
      <c r="N12" s="229"/>
      <c r="Q12" s="229"/>
    </row>
    <row r="13" spans="1:17" x14ac:dyDescent="0.25">
      <c r="B13" s="113">
        <v>905</v>
      </c>
      <c r="C13" s="99" t="s">
        <v>9</v>
      </c>
      <c r="D13" s="97">
        <v>11.7069006684805</v>
      </c>
      <c r="E13" s="455" t="s">
        <v>157</v>
      </c>
      <c r="F13" s="100">
        <v>14.426865087300399</v>
      </c>
      <c r="G13" s="101">
        <v>8.5</v>
      </c>
      <c r="H13" s="97">
        <v>27.239139093600002</v>
      </c>
      <c r="I13" s="98">
        <v>27.417937240000001</v>
      </c>
      <c r="N13" s="229"/>
      <c r="Q13" s="229"/>
    </row>
    <row r="14" spans="1:17" x14ac:dyDescent="0.25">
      <c r="B14" s="113">
        <v>906</v>
      </c>
      <c r="C14" s="99" t="s">
        <v>10</v>
      </c>
      <c r="D14" s="97">
        <v>13.7819431150731</v>
      </c>
      <c r="E14" s="98">
        <v>10.199999999999999</v>
      </c>
      <c r="F14" s="100">
        <v>1.59176060302193</v>
      </c>
      <c r="G14" s="101">
        <v>8.5</v>
      </c>
      <c r="H14" s="97">
        <v>19.129976583549997</v>
      </c>
      <c r="I14" s="98">
        <v>19.59430223</v>
      </c>
      <c r="N14" s="229"/>
      <c r="Q14" s="229"/>
    </row>
    <row r="15" spans="1:17" x14ac:dyDescent="0.25">
      <c r="B15" s="113">
        <v>907</v>
      </c>
      <c r="C15" s="99" t="s">
        <v>11</v>
      </c>
      <c r="D15" s="97">
        <v>3.4635218228234201</v>
      </c>
      <c r="E15" s="98">
        <v>6.1</v>
      </c>
      <c r="F15" s="100">
        <v>9.2833434902758292</v>
      </c>
      <c r="G15" s="101">
        <v>2.4</v>
      </c>
      <c r="H15" s="97">
        <v>21.571379215399997</v>
      </c>
      <c r="I15" s="98">
        <v>22.94462682</v>
      </c>
      <c r="N15" s="229"/>
      <c r="Q15" s="229"/>
    </row>
    <row r="16" spans="1:17" x14ac:dyDescent="0.25">
      <c r="B16" s="113">
        <v>908</v>
      </c>
      <c r="C16" s="99" t="s">
        <v>12</v>
      </c>
      <c r="D16" s="97">
        <v>7.2333430826094203</v>
      </c>
      <c r="E16" s="98">
        <v>12</v>
      </c>
      <c r="F16" s="100">
        <v>6.6950859125419901</v>
      </c>
      <c r="G16" s="101">
        <v>7.1</v>
      </c>
      <c r="H16" s="97">
        <v>22.150547015449995</v>
      </c>
      <c r="I16" s="98">
        <v>22.20375336</v>
      </c>
      <c r="N16" s="229"/>
      <c r="Q16" s="229"/>
    </row>
    <row r="17" spans="2:17" x14ac:dyDescent="0.25">
      <c r="B17" s="113">
        <v>909</v>
      </c>
      <c r="C17" s="99" t="s">
        <v>13</v>
      </c>
      <c r="D17" s="97">
        <v>12.088759682014899</v>
      </c>
      <c r="E17" s="98">
        <v>15.1</v>
      </c>
      <c r="F17" s="100">
        <v>5.0771830520214598</v>
      </c>
      <c r="G17" s="101">
        <v>3.6</v>
      </c>
      <c r="H17" s="97">
        <v>38.595990049399994</v>
      </c>
      <c r="I17" s="98">
        <v>41.191374760000002</v>
      </c>
      <c r="N17" s="229"/>
      <c r="Q17" s="229"/>
    </row>
    <row r="18" spans="2:17" x14ac:dyDescent="0.25">
      <c r="B18" s="113">
        <v>910</v>
      </c>
      <c r="C18" s="99" t="s">
        <v>14</v>
      </c>
      <c r="D18" s="97">
        <v>11.406926102125</v>
      </c>
      <c r="E18" s="98">
        <v>11.3</v>
      </c>
      <c r="F18" s="100">
        <v>16.346416590848101</v>
      </c>
      <c r="G18" s="101">
        <v>10.4</v>
      </c>
      <c r="H18" s="97">
        <v>26.108105399949999</v>
      </c>
      <c r="I18" s="98">
        <v>27.095819899999999</v>
      </c>
      <c r="N18" s="229"/>
      <c r="Q18" s="229"/>
    </row>
    <row r="19" spans="2:17" x14ac:dyDescent="0.25">
      <c r="B19" s="113">
        <v>911</v>
      </c>
      <c r="C19" s="99" t="s">
        <v>15</v>
      </c>
      <c r="D19" s="97">
        <v>6.3518250412684196</v>
      </c>
      <c r="E19" s="455" t="s">
        <v>157</v>
      </c>
      <c r="F19" s="100">
        <v>11.3144952670223</v>
      </c>
      <c r="G19" s="101">
        <v>10.5</v>
      </c>
      <c r="H19" s="97">
        <v>34.066879917349986</v>
      </c>
      <c r="I19" s="98">
        <v>33.860793619999995</v>
      </c>
      <c r="N19" s="229"/>
      <c r="Q19" s="229"/>
    </row>
    <row r="20" spans="2:17" x14ac:dyDescent="0.25">
      <c r="B20" s="113">
        <v>912</v>
      </c>
      <c r="C20" s="99" t="s">
        <v>16</v>
      </c>
      <c r="D20" s="97">
        <v>8.3971820801881094</v>
      </c>
      <c r="E20" s="98">
        <v>8.9</v>
      </c>
      <c r="F20" s="100">
        <v>6.5747320472054804</v>
      </c>
      <c r="G20" s="101">
        <v>6.2</v>
      </c>
      <c r="H20" s="97">
        <v>39.978870333849997</v>
      </c>
      <c r="I20" s="98">
        <v>42.099874450000002</v>
      </c>
      <c r="N20" s="229"/>
      <c r="Q20" s="229"/>
    </row>
    <row r="21" spans="2:17" x14ac:dyDescent="0.25">
      <c r="B21" s="113">
        <v>913</v>
      </c>
      <c r="C21" s="99" t="s">
        <v>17</v>
      </c>
      <c r="D21" s="97">
        <v>8.8455536315844601</v>
      </c>
      <c r="E21" s="98">
        <v>4.7</v>
      </c>
      <c r="F21" s="100">
        <v>7.5814115138155804</v>
      </c>
      <c r="G21" s="101">
        <v>4.8</v>
      </c>
      <c r="H21" s="97">
        <v>20.98491244885</v>
      </c>
      <c r="I21" s="98">
        <v>21.562834980000002</v>
      </c>
      <c r="N21" s="229"/>
      <c r="Q21" s="229"/>
    </row>
    <row r="22" spans="2:17" x14ac:dyDescent="0.25">
      <c r="B22" s="113">
        <v>914</v>
      </c>
      <c r="C22" s="99" t="s">
        <v>18</v>
      </c>
      <c r="D22" s="97">
        <v>13.7457726867648</v>
      </c>
      <c r="E22" s="98">
        <v>9.4</v>
      </c>
      <c r="F22" s="100">
        <v>1.997661158251</v>
      </c>
      <c r="G22" s="101">
        <v>6.2</v>
      </c>
      <c r="H22" s="97">
        <v>26.856255129899996</v>
      </c>
      <c r="I22" s="98">
        <v>28.452648</v>
      </c>
      <c r="N22" s="229"/>
      <c r="Q22" s="229"/>
    </row>
    <row r="23" spans="2:17" x14ac:dyDescent="0.25">
      <c r="B23" s="113">
        <v>915</v>
      </c>
      <c r="C23" s="99" t="s">
        <v>19</v>
      </c>
      <c r="D23" s="97">
        <v>10.5955813332417</v>
      </c>
      <c r="E23" s="98">
        <v>13.9</v>
      </c>
      <c r="F23" s="100">
        <v>7.46576824967081</v>
      </c>
      <c r="G23" s="101">
        <v>7.9</v>
      </c>
      <c r="H23" s="97">
        <v>35.108809633449994</v>
      </c>
      <c r="I23" s="98">
        <v>35.207612109999999</v>
      </c>
      <c r="N23" s="229"/>
      <c r="Q23" s="229"/>
    </row>
    <row r="24" spans="2:17" x14ac:dyDescent="0.25">
      <c r="B24" s="113">
        <v>916</v>
      </c>
      <c r="C24" s="99" t="s">
        <v>20</v>
      </c>
      <c r="D24" s="97">
        <v>8.1563969190048802</v>
      </c>
      <c r="E24" s="98">
        <v>9.8000000000000007</v>
      </c>
      <c r="F24" s="100">
        <v>3.0675269448081899</v>
      </c>
      <c r="G24" s="101">
        <v>4.5</v>
      </c>
      <c r="H24" s="97">
        <v>23.642830800399999</v>
      </c>
      <c r="I24" s="98">
        <v>22.905733689999998</v>
      </c>
      <c r="N24" s="229"/>
      <c r="Q24" s="229"/>
    </row>
    <row r="25" spans="2:17" x14ac:dyDescent="0.25">
      <c r="B25" s="113">
        <v>917</v>
      </c>
      <c r="C25" s="99" t="s">
        <v>21</v>
      </c>
      <c r="D25" s="97">
        <v>10.8027158672936</v>
      </c>
      <c r="E25" s="98">
        <v>5.7</v>
      </c>
      <c r="F25" s="100">
        <v>5.9629241092000704</v>
      </c>
      <c r="G25" s="101">
        <v>4.5</v>
      </c>
      <c r="H25" s="97">
        <v>38.795797366899997</v>
      </c>
      <c r="I25" s="98">
        <v>37.892224699999993</v>
      </c>
      <c r="N25" s="229"/>
      <c r="Q25" s="229"/>
    </row>
    <row r="26" spans="2:17" x14ac:dyDescent="0.25">
      <c r="B26" s="113">
        <v>918</v>
      </c>
      <c r="C26" s="99" t="s">
        <v>22</v>
      </c>
      <c r="D26" s="97">
        <v>11.552662532163</v>
      </c>
      <c r="E26" s="98">
        <v>17</v>
      </c>
      <c r="F26" s="100">
        <v>6.6647222718774604</v>
      </c>
      <c r="G26" s="101">
        <v>11.2</v>
      </c>
      <c r="H26" s="97">
        <v>27.036577543149999</v>
      </c>
      <c r="I26" s="98">
        <v>25.760078310000001</v>
      </c>
      <c r="N26" s="229"/>
      <c r="Q26" s="229"/>
    </row>
    <row r="27" spans="2:17" x14ac:dyDescent="0.25">
      <c r="B27" s="113">
        <v>919</v>
      </c>
      <c r="C27" s="99" t="s">
        <v>23</v>
      </c>
      <c r="D27" s="97">
        <v>9.6633251517637895</v>
      </c>
      <c r="E27" s="98">
        <v>10</v>
      </c>
      <c r="F27" s="100">
        <v>14.7190235521918</v>
      </c>
      <c r="G27" s="101">
        <v>3.2</v>
      </c>
      <c r="H27" s="97">
        <v>23.131206469699997</v>
      </c>
      <c r="I27" s="98">
        <v>23.076204230000002</v>
      </c>
      <c r="N27" s="229"/>
      <c r="Q27" s="229"/>
    </row>
    <row r="28" spans="2:17" x14ac:dyDescent="0.25">
      <c r="B28" s="113">
        <v>920</v>
      </c>
      <c r="C28" s="99" t="s">
        <v>24</v>
      </c>
      <c r="D28" s="97">
        <v>11.568030691919899</v>
      </c>
      <c r="E28" s="98">
        <v>18.100000000000001</v>
      </c>
      <c r="F28" s="100">
        <v>10.467990483142801</v>
      </c>
      <c r="G28" s="101">
        <v>5.9</v>
      </c>
      <c r="H28" s="97">
        <v>29.935350532849995</v>
      </c>
      <c r="I28" s="98">
        <v>28.340037930000005</v>
      </c>
      <c r="N28" s="229"/>
      <c r="Q28" s="229"/>
    </row>
    <row r="29" spans="2:17" x14ac:dyDescent="0.25">
      <c r="B29" s="113">
        <v>921</v>
      </c>
      <c r="C29" s="99" t="s">
        <v>25</v>
      </c>
      <c r="D29" s="97">
        <v>7.9912119868196898</v>
      </c>
      <c r="E29" s="98">
        <v>9.9</v>
      </c>
      <c r="F29" s="100">
        <v>11.263860028922901</v>
      </c>
      <c r="G29" s="101">
        <v>10.1</v>
      </c>
      <c r="H29" s="97">
        <v>56.519847857549983</v>
      </c>
      <c r="I29" s="98">
        <v>59.702755930000002</v>
      </c>
      <c r="N29" s="229"/>
      <c r="Q29" s="229"/>
    </row>
    <row r="30" spans="2:17" x14ac:dyDescent="0.25">
      <c r="B30" s="113">
        <v>922</v>
      </c>
      <c r="C30" s="99" t="s">
        <v>26</v>
      </c>
      <c r="D30" s="97">
        <v>9.9791720965600792</v>
      </c>
      <c r="E30" s="98">
        <v>10.6</v>
      </c>
      <c r="F30" s="100">
        <v>8.5611995355067201</v>
      </c>
      <c r="G30" s="101">
        <v>5.9</v>
      </c>
      <c r="H30" s="97">
        <v>48.621101221700002</v>
      </c>
      <c r="I30" s="98">
        <v>48.32374712</v>
      </c>
      <c r="N30" s="229"/>
      <c r="Q30" s="229"/>
    </row>
    <row r="31" spans="2:17" x14ac:dyDescent="0.25">
      <c r="B31" s="113">
        <v>923</v>
      </c>
      <c r="C31" s="99" t="s">
        <v>27</v>
      </c>
      <c r="D31" s="97">
        <v>9.2434224291870493</v>
      </c>
      <c r="E31" s="455" t="s">
        <v>157</v>
      </c>
      <c r="F31" s="100">
        <v>3.2738655635285698</v>
      </c>
      <c r="G31" s="101">
        <v>6.1</v>
      </c>
      <c r="H31" s="97">
        <v>122.44767496114999</v>
      </c>
      <c r="I31" s="98">
        <v>122.13182972</v>
      </c>
      <c r="N31" s="229"/>
      <c r="Q31" s="229"/>
    </row>
    <row r="32" spans="2:17" ht="15.75" thickBot="1" x14ac:dyDescent="0.3">
      <c r="B32" s="114">
        <v>924</v>
      </c>
      <c r="C32" s="115" t="s">
        <v>28</v>
      </c>
      <c r="D32" s="116">
        <v>10.8669640885349</v>
      </c>
      <c r="E32" s="117">
        <v>7.1</v>
      </c>
      <c r="F32" s="118">
        <v>9.8600654792394096</v>
      </c>
      <c r="G32" s="230">
        <v>4.7</v>
      </c>
      <c r="H32" s="116">
        <v>9.4590985639499987</v>
      </c>
      <c r="I32" s="117">
        <v>10.31039777</v>
      </c>
      <c r="N32" s="229"/>
      <c r="Q32" s="229"/>
    </row>
    <row r="33" spans="2:9" ht="3" customHeight="1" x14ac:dyDescent="0.25"/>
    <row r="34" spans="2:9" ht="51" customHeight="1" x14ac:dyDescent="0.25">
      <c r="B34" s="487" t="s">
        <v>223</v>
      </c>
      <c r="C34" s="487"/>
      <c r="D34" s="487"/>
      <c r="E34" s="487"/>
      <c r="F34" s="487"/>
      <c r="G34" s="487"/>
      <c r="H34" s="487"/>
      <c r="I34" s="487"/>
    </row>
    <row r="35" spans="2:9" ht="18.75" customHeight="1" x14ac:dyDescent="0.25">
      <c r="B35" s="495" t="s">
        <v>219</v>
      </c>
      <c r="C35" s="495"/>
      <c r="D35" s="495"/>
      <c r="E35" s="495"/>
      <c r="F35" s="495"/>
      <c r="G35" s="495"/>
      <c r="H35" s="495"/>
      <c r="I35" s="495"/>
    </row>
    <row r="36" spans="2:9" ht="15" customHeight="1" x14ac:dyDescent="0.25">
      <c r="B36" s="487" t="s">
        <v>220</v>
      </c>
      <c r="C36" s="487"/>
      <c r="D36" s="487"/>
      <c r="E36" s="487"/>
      <c r="F36" s="487"/>
      <c r="G36" s="487"/>
      <c r="H36" s="487"/>
      <c r="I36" s="487"/>
    </row>
    <row r="37" spans="2:9" ht="39" customHeight="1" x14ac:dyDescent="0.25">
      <c r="B37" s="487" t="s">
        <v>222</v>
      </c>
      <c r="C37" s="487"/>
      <c r="D37" s="487"/>
      <c r="E37" s="487"/>
      <c r="F37" s="487"/>
      <c r="G37" s="487"/>
      <c r="H37" s="487"/>
      <c r="I37" s="487"/>
    </row>
  </sheetData>
  <sheetProtection autoFilter="0"/>
  <sortState ref="B9:I32">
    <sortCondition ref="B9:B32"/>
  </sortState>
  <mergeCells count="7">
    <mergeCell ref="D4:E4"/>
    <mergeCell ref="F4:G4"/>
    <mergeCell ref="H4:I4"/>
    <mergeCell ref="B37:I37"/>
    <mergeCell ref="B35:I35"/>
    <mergeCell ref="B36:I36"/>
    <mergeCell ref="B34:I34"/>
  </mergeCells>
  <pageMargins left="0.19685039370078741" right="0.19685039370078741" top="0.15748031496062992" bottom="0.15748031496062992" header="0.31496062992125984" footer="0.31496062992125984"/>
  <pageSetup paperSize="9" orientation="landscape" r:id="rId1"/>
  <ignoredErrors>
    <ignoredError sqref="E5:I5" formula="1"/>
  </ignoredError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Ark24">
    <tabColor rgb="FF00B050"/>
  </sheetPr>
  <dimension ref="A1:AB37"/>
  <sheetViews>
    <sheetView workbookViewId="0">
      <selection activeCell="AA15" sqref="AA15"/>
    </sheetView>
  </sheetViews>
  <sheetFormatPr defaultColWidth="8.85546875" defaultRowHeight="15" x14ac:dyDescent="0.25"/>
  <cols>
    <col min="1" max="1" width="2.7109375" style="33" customWidth="1"/>
    <col min="2" max="2" width="5.140625" style="33" customWidth="1"/>
    <col min="3" max="3" width="21.42578125" style="33" customWidth="1"/>
    <col min="4" max="4" width="5.140625" style="33" customWidth="1"/>
    <col min="5" max="5" width="5.42578125" style="33" customWidth="1"/>
    <col min="6" max="8" width="5.140625" style="33" customWidth="1"/>
    <col min="9" max="9" width="6" style="33" customWidth="1"/>
    <col min="10" max="10" width="5.7109375" style="33" bestFit="1" customWidth="1"/>
    <col min="11" max="11" width="5.42578125" style="33" bestFit="1" customWidth="1"/>
    <col min="12" max="13" width="5.140625" style="33" customWidth="1"/>
    <col min="14" max="14" width="5.7109375" style="33" bestFit="1" customWidth="1"/>
    <col min="15" max="15" width="6" style="33" customWidth="1"/>
    <col min="16" max="20" width="5.140625" style="33" customWidth="1"/>
    <col min="21" max="21" width="6" style="33" customWidth="1"/>
    <col min="22" max="26" width="5.140625" style="33" customWidth="1"/>
    <col min="27" max="27" width="6" style="33" customWidth="1"/>
    <col min="28" max="16384" width="8.85546875" style="33"/>
  </cols>
  <sheetData>
    <row r="1" spans="1:27" ht="15" customHeight="1" thickBot="1" x14ac:dyDescent="0.3"/>
    <row r="2" spans="1:27" ht="15.75" x14ac:dyDescent="0.25">
      <c r="B2" s="191" t="s">
        <v>214</v>
      </c>
      <c r="C2" s="181"/>
      <c r="D2" s="181"/>
      <c r="E2" s="181"/>
      <c r="F2" s="181"/>
      <c r="G2" s="181"/>
      <c r="H2" s="181"/>
      <c r="I2" s="181"/>
      <c r="J2" s="181"/>
      <c r="K2" s="181"/>
      <c r="L2" s="181"/>
      <c r="M2" s="181"/>
      <c r="N2" s="181"/>
      <c r="O2" s="181"/>
      <c r="P2" s="181"/>
      <c r="Q2" s="181"/>
      <c r="R2" s="181"/>
      <c r="S2" s="181"/>
      <c r="T2" s="181"/>
      <c r="U2" s="181"/>
      <c r="V2" s="181"/>
      <c r="W2" s="181"/>
      <c r="X2" s="181"/>
      <c r="Y2" s="181"/>
      <c r="Z2" s="181"/>
      <c r="AA2" s="182"/>
    </row>
    <row r="3" spans="1:27" x14ac:dyDescent="0.25">
      <c r="B3" s="192"/>
      <c r="C3" s="184"/>
      <c r="D3" s="184"/>
      <c r="E3" s="184"/>
      <c r="F3" s="184"/>
      <c r="G3" s="184"/>
      <c r="H3" s="184"/>
      <c r="I3" s="184"/>
      <c r="J3" s="184"/>
      <c r="K3" s="184"/>
      <c r="L3" s="184"/>
      <c r="M3" s="184"/>
      <c r="N3" s="184"/>
      <c r="O3" s="184"/>
      <c r="P3" s="184"/>
      <c r="Q3" s="184"/>
      <c r="R3" s="184"/>
      <c r="S3" s="184"/>
      <c r="T3" s="184"/>
      <c r="U3" s="184"/>
      <c r="V3" s="184"/>
      <c r="W3" s="184"/>
      <c r="X3" s="184"/>
      <c r="Y3" s="184"/>
      <c r="Z3" s="184"/>
      <c r="AA3" s="193"/>
    </row>
    <row r="4" spans="1:27" s="38" customFormat="1" x14ac:dyDescent="0.25">
      <c r="B4" s="194"/>
      <c r="C4" s="195"/>
      <c r="D4" s="218" t="s">
        <v>118</v>
      </c>
      <c r="E4" s="218" t="s">
        <v>119</v>
      </c>
      <c r="F4" s="218" t="s">
        <v>53</v>
      </c>
      <c r="G4" s="218" t="s">
        <v>54</v>
      </c>
      <c r="H4" s="218" t="s">
        <v>120</v>
      </c>
      <c r="I4" s="218" t="s">
        <v>48</v>
      </c>
      <c r="J4" s="218" t="s">
        <v>118</v>
      </c>
      <c r="K4" s="218" t="s">
        <v>119</v>
      </c>
      <c r="L4" s="218" t="s">
        <v>53</v>
      </c>
      <c r="M4" s="218" t="s">
        <v>54</v>
      </c>
      <c r="N4" s="218" t="s">
        <v>120</v>
      </c>
      <c r="O4" s="218" t="s">
        <v>48</v>
      </c>
      <c r="P4" s="218" t="s">
        <v>118</v>
      </c>
      <c r="Q4" s="218" t="s">
        <v>119</v>
      </c>
      <c r="R4" s="218" t="s">
        <v>53</v>
      </c>
      <c r="S4" s="218" t="s">
        <v>54</v>
      </c>
      <c r="T4" s="218" t="s">
        <v>120</v>
      </c>
      <c r="U4" s="218" t="s">
        <v>48</v>
      </c>
      <c r="V4" s="218" t="s">
        <v>118</v>
      </c>
      <c r="W4" s="218" t="s">
        <v>119</v>
      </c>
      <c r="X4" s="218" t="s">
        <v>53</v>
      </c>
      <c r="Y4" s="218" t="s">
        <v>54</v>
      </c>
      <c r="Z4" s="218" t="s">
        <v>120</v>
      </c>
      <c r="AA4" s="221" t="s">
        <v>48</v>
      </c>
    </row>
    <row r="5" spans="1:27" x14ac:dyDescent="0.25">
      <c r="B5" s="208"/>
      <c r="C5" s="209"/>
      <c r="D5" s="464">
        <f>Overblik!$D$6</f>
        <v>2019</v>
      </c>
      <c r="E5" s="464"/>
      <c r="F5" s="464"/>
      <c r="G5" s="464"/>
      <c r="H5" s="464"/>
      <c r="I5" s="464"/>
      <c r="J5" s="464">
        <f>Overblik!$E$6</f>
        <v>2020</v>
      </c>
      <c r="K5" s="464"/>
      <c r="L5" s="464"/>
      <c r="M5" s="464"/>
      <c r="N5" s="464"/>
      <c r="O5" s="464"/>
      <c r="P5" s="464">
        <f>Overblik!$D$6</f>
        <v>2019</v>
      </c>
      <c r="Q5" s="464"/>
      <c r="R5" s="464"/>
      <c r="S5" s="464"/>
      <c r="T5" s="464"/>
      <c r="U5" s="464"/>
      <c r="V5" s="464">
        <f>Overblik!$E$6</f>
        <v>2020</v>
      </c>
      <c r="W5" s="464"/>
      <c r="X5" s="464"/>
      <c r="Y5" s="464"/>
      <c r="Z5" s="464"/>
      <c r="AA5" s="465"/>
    </row>
    <row r="6" spans="1:27" ht="10.5" customHeight="1" x14ac:dyDescent="0.25">
      <c r="B6" s="208"/>
      <c r="C6" s="209"/>
      <c r="D6" s="496" t="s">
        <v>50</v>
      </c>
      <c r="E6" s="496"/>
      <c r="F6" s="496"/>
      <c r="G6" s="496"/>
      <c r="H6" s="496"/>
      <c r="I6" s="496"/>
      <c r="J6" s="496" t="s">
        <v>50</v>
      </c>
      <c r="K6" s="496"/>
      <c r="L6" s="496"/>
      <c r="M6" s="496"/>
      <c r="N6" s="496"/>
      <c r="O6" s="496"/>
      <c r="P6" s="496" t="s">
        <v>49</v>
      </c>
      <c r="Q6" s="496"/>
      <c r="R6" s="496"/>
      <c r="S6" s="496"/>
      <c r="T6" s="496"/>
      <c r="U6" s="496"/>
      <c r="V6" s="496" t="s">
        <v>49</v>
      </c>
      <c r="W6" s="496"/>
      <c r="X6" s="496"/>
      <c r="Y6" s="496"/>
      <c r="Z6" s="496"/>
      <c r="AA6" s="497"/>
    </row>
    <row r="7" spans="1:27" ht="5.25" customHeight="1" thickBot="1" x14ac:dyDescent="0.3">
      <c r="B7" s="208"/>
      <c r="C7" s="209"/>
      <c r="D7" s="214"/>
      <c r="E7" s="214"/>
      <c r="F7" s="214"/>
      <c r="G7" s="214"/>
      <c r="H7" s="214"/>
      <c r="I7" s="214"/>
      <c r="J7" s="214"/>
      <c r="K7" s="214"/>
      <c r="L7" s="214"/>
      <c r="M7" s="214"/>
      <c r="N7" s="214"/>
      <c r="O7" s="214"/>
      <c r="P7" s="214"/>
      <c r="Q7" s="214"/>
      <c r="R7" s="214"/>
      <c r="S7" s="214"/>
      <c r="T7" s="214"/>
      <c r="U7" s="214"/>
      <c r="V7" s="214"/>
      <c r="W7" s="214"/>
      <c r="X7" s="214"/>
      <c r="Y7" s="214"/>
      <c r="Z7" s="214"/>
      <c r="AA7" s="215"/>
    </row>
    <row r="8" spans="1:27" ht="15.75" thickBot="1" x14ac:dyDescent="0.3">
      <c r="A8" s="38"/>
      <c r="B8" s="271"/>
      <c r="C8" s="250" t="s">
        <v>112</v>
      </c>
      <c r="D8" s="327">
        <v>423.00653000000005</v>
      </c>
      <c r="E8" s="328">
        <v>824.12119999999993</v>
      </c>
      <c r="F8" s="328">
        <v>72.160249999999976</v>
      </c>
      <c r="G8" s="328">
        <v>45.110749999999996</v>
      </c>
      <c r="H8" s="328">
        <v>100.19329999999999</v>
      </c>
      <c r="I8" s="329">
        <v>1464.59203</v>
      </c>
      <c r="J8" s="419">
        <v>422.58846</v>
      </c>
      <c r="K8" s="420">
        <v>823.97667000000001</v>
      </c>
      <c r="L8" s="420">
        <v>73.888379999999998</v>
      </c>
      <c r="M8" s="420">
        <v>40.087440000000001</v>
      </c>
      <c r="N8" s="420">
        <v>92.004000000000005</v>
      </c>
      <c r="O8" s="329">
        <f>SUM(J8:N8)</f>
        <v>1452.54495</v>
      </c>
      <c r="P8" s="330">
        <v>100</v>
      </c>
      <c r="Q8" s="330">
        <v>100</v>
      </c>
      <c r="R8" s="330">
        <v>100</v>
      </c>
      <c r="S8" s="330">
        <v>100</v>
      </c>
      <c r="T8" s="331">
        <v>100</v>
      </c>
      <c r="U8" s="332">
        <v>100</v>
      </c>
      <c r="V8" s="330">
        <f>J8*100/D8</f>
        <v>99.90116701035322</v>
      </c>
      <c r="W8" s="330">
        <f>K8*100/E8</f>
        <v>99.982462530996671</v>
      </c>
      <c r="X8" s="330">
        <f t="shared" ref="X8:Z8" si="0">L8*100/F8</f>
        <v>102.39485035043535</v>
      </c>
      <c r="Y8" s="330">
        <f t="shared" si="0"/>
        <v>88.864494604944511</v>
      </c>
      <c r="Z8" s="331">
        <f t="shared" si="0"/>
        <v>91.826499376704831</v>
      </c>
      <c r="AA8" s="332">
        <f>O8*100/I8</f>
        <v>99.177444656721221</v>
      </c>
    </row>
    <row r="9" spans="1:27" ht="15" customHeight="1" thickBot="1" x14ac:dyDescent="0.3">
      <c r="A9" s="171"/>
      <c r="B9" s="316" t="s">
        <v>29</v>
      </c>
      <c r="C9" s="317" t="s">
        <v>0</v>
      </c>
      <c r="D9" s="318"/>
      <c r="E9" s="318"/>
      <c r="F9" s="318"/>
      <c r="G9" s="318"/>
      <c r="H9" s="318"/>
      <c r="I9" s="318"/>
      <c r="J9" s="318"/>
      <c r="K9" s="319"/>
      <c r="L9" s="319"/>
      <c r="M9" s="319"/>
      <c r="N9" s="319"/>
      <c r="O9" s="319"/>
      <c r="P9" s="320"/>
      <c r="Q9" s="320"/>
      <c r="R9" s="320"/>
      <c r="S9" s="320"/>
      <c r="T9" s="320"/>
      <c r="U9" s="320"/>
      <c r="V9" s="320"/>
      <c r="W9" s="320"/>
      <c r="X9" s="320"/>
      <c r="Y9" s="320"/>
      <c r="Z9" s="320"/>
      <c r="AA9" s="321"/>
    </row>
    <row r="10" spans="1:27" x14ac:dyDescent="0.25">
      <c r="B10" s="126">
        <v>901</v>
      </c>
      <c r="C10" s="127" t="s">
        <v>5</v>
      </c>
      <c r="D10" s="251">
        <v>12.664720000000001</v>
      </c>
      <c r="E10" s="252">
        <v>27.7287</v>
      </c>
      <c r="F10" s="252">
        <v>3.47526</v>
      </c>
      <c r="G10" s="252">
        <v>2.7177199999999999</v>
      </c>
      <c r="H10" s="253">
        <v>3.6467700000000001</v>
      </c>
      <c r="I10" s="254">
        <v>50.233170000000001</v>
      </c>
      <c r="J10" s="251">
        <v>12.99394</v>
      </c>
      <c r="K10" s="252">
        <v>27.39603</v>
      </c>
      <c r="L10" s="252">
        <v>3.2990900000000001</v>
      </c>
      <c r="M10" s="252">
        <v>1.1535599999999999</v>
      </c>
      <c r="N10" s="253">
        <v>2.5141499999999999</v>
      </c>
      <c r="O10" s="254">
        <v>47.356769999999997</v>
      </c>
      <c r="P10" s="255">
        <v>100</v>
      </c>
      <c r="Q10" s="255">
        <v>100</v>
      </c>
      <c r="R10" s="255">
        <v>100</v>
      </c>
      <c r="S10" s="255">
        <v>100</v>
      </c>
      <c r="T10" s="256">
        <v>100</v>
      </c>
      <c r="U10" s="257">
        <v>100</v>
      </c>
      <c r="V10" s="255">
        <f>J10*100/D10</f>
        <v>102.5995047659956</v>
      </c>
      <c r="W10" s="255">
        <f t="shared" ref="W10:AA10" si="1">K10*100/E10</f>
        <v>98.800268314057277</v>
      </c>
      <c r="X10" s="255">
        <f t="shared" si="1"/>
        <v>94.930738995067998</v>
      </c>
      <c r="Y10" s="255">
        <f t="shared" si="1"/>
        <v>42.445873747111548</v>
      </c>
      <c r="Z10" s="258">
        <f t="shared" si="1"/>
        <v>68.941830715948626</v>
      </c>
      <c r="AA10" s="257">
        <f t="shared" si="1"/>
        <v>94.273903080374964</v>
      </c>
    </row>
    <row r="11" spans="1:27" x14ac:dyDescent="0.25">
      <c r="B11" s="113">
        <v>902</v>
      </c>
      <c r="C11" s="99" t="s">
        <v>6</v>
      </c>
      <c r="D11" s="234">
        <v>21.332049999999999</v>
      </c>
      <c r="E11" s="235">
        <v>41.128480000000003</v>
      </c>
      <c r="F11" s="235">
        <v>5.4684499999999998</v>
      </c>
      <c r="G11" s="235">
        <v>1.95181</v>
      </c>
      <c r="H11" s="233">
        <v>3.4812500000000002</v>
      </c>
      <c r="I11" s="236">
        <v>73.362040000000007</v>
      </c>
      <c r="J11" s="234">
        <v>21.421099999999999</v>
      </c>
      <c r="K11" s="235">
        <v>41.621229999999997</v>
      </c>
      <c r="L11" s="235">
        <v>5.9123200000000002</v>
      </c>
      <c r="M11" s="235">
        <v>1.1979500000000001</v>
      </c>
      <c r="N11" s="233">
        <v>4.1293800000000003</v>
      </c>
      <c r="O11" s="236">
        <v>74.28197999999999</v>
      </c>
      <c r="P11" s="237">
        <v>100</v>
      </c>
      <c r="Q11" s="237">
        <v>100</v>
      </c>
      <c r="R11" s="237">
        <v>100</v>
      </c>
      <c r="S11" s="237">
        <v>100</v>
      </c>
      <c r="T11" s="231">
        <v>100</v>
      </c>
      <c r="U11" s="232">
        <v>100</v>
      </c>
      <c r="V11" s="237">
        <f t="shared" ref="V11:V33" si="2">J11*100/D11</f>
        <v>100.41744698704532</v>
      </c>
      <c r="W11" s="237">
        <f t="shared" ref="W11:W33" si="3">K11*100/E11</f>
        <v>101.19807491062153</v>
      </c>
      <c r="X11" s="237">
        <f>L11*100/F11</f>
        <v>108.11692527132917</v>
      </c>
      <c r="Y11" s="237">
        <f t="shared" ref="Y11:Y31" si="4">M11*100/G11</f>
        <v>61.376363478002467</v>
      </c>
      <c r="Z11" s="238">
        <f t="shared" ref="Z11:Z33" si="5">N11*100/H11</f>
        <v>118.61773788150809</v>
      </c>
      <c r="AA11" s="232">
        <f t="shared" ref="AA11:AA33" si="6">O11*100/I11</f>
        <v>101.25397276302566</v>
      </c>
    </row>
    <row r="12" spans="1:27" x14ac:dyDescent="0.25">
      <c r="B12" s="113">
        <v>903</v>
      </c>
      <c r="C12" s="99" t="s">
        <v>7</v>
      </c>
      <c r="D12" s="234">
        <v>12.890420000000001</v>
      </c>
      <c r="E12" s="235">
        <v>28.715509999999998</v>
      </c>
      <c r="F12" s="235">
        <v>4.6676399999999996</v>
      </c>
      <c r="G12" s="235">
        <v>1.75695</v>
      </c>
      <c r="H12" s="233">
        <v>1.96628</v>
      </c>
      <c r="I12" s="236">
        <v>49.9968</v>
      </c>
      <c r="J12" s="234">
        <v>12.05663</v>
      </c>
      <c r="K12" s="235">
        <v>28.976959999999998</v>
      </c>
      <c r="L12" s="235">
        <v>3.2929599999999999</v>
      </c>
      <c r="M12" s="235">
        <v>1.4061600000000001</v>
      </c>
      <c r="N12" s="233">
        <v>1.98201</v>
      </c>
      <c r="O12" s="236">
        <v>47.71472</v>
      </c>
      <c r="P12" s="237">
        <v>100</v>
      </c>
      <c r="Q12" s="237">
        <v>100</v>
      </c>
      <c r="R12" s="237">
        <v>100</v>
      </c>
      <c r="S12" s="237">
        <v>100</v>
      </c>
      <c r="T12" s="231">
        <v>100</v>
      </c>
      <c r="U12" s="232">
        <v>100</v>
      </c>
      <c r="V12" s="237">
        <f t="shared" si="2"/>
        <v>93.53170804364791</v>
      </c>
      <c r="W12" s="237">
        <f t="shared" si="3"/>
        <v>100.91048356793942</v>
      </c>
      <c r="X12" s="237">
        <f t="shared" ref="X12:Y33" si="7">L12*100/F12</f>
        <v>70.548714125339572</v>
      </c>
      <c r="Y12" s="237">
        <f t="shared" si="4"/>
        <v>80.034150089643987</v>
      </c>
      <c r="Z12" s="238">
        <f t="shared" si="5"/>
        <v>100.79998779421038</v>
      </c>
      <c r="AA12" s="232">
        <f t="shared" si="6"/>
        <v>95.435547875064003</v>
      </c>
    </row>
    <row r="13" spans="1:27" x14ac:dyDescent="0.25">
      <c r="B13" s="113">
        <v>904</v>
      </c>
      <c r="C13" s="99" t="s">
        <v>8</v>
      </c>
      <c r="D13" s="234">
        <v>23.685770000000002</v>
      </c>
      <c r="E13" s="235">
        <v>46.00667</v>
      </c>
      <c r="F13" s="235">
        <v>1.7945500000000001</v>
      </c>
      <c r="G13" s="235">
        <v>2.5089399999999999</v>
      </c>
      <c r="H13" s="233">
        <v>6.6092199999999997</v>
      </c>
      <c r="I13" s="236">
        <v>80.605149999999995</v>
      </c>
      <c r="J13" s="234">
        <v>24.429960000000001</v>
      </c>
      <c r="K13" s="235">
        <v>46.475639999999999</v>
      </c>
      <c r="L13" s="235">
        <v>2.4427400000000001</v>
      </c>
      <c r="M13" s="235">
        <v>2.3795199999999999</v>
      </c>
      <c r="N13" s="233">
        <v>6.2521599999999999</v>
      </c>
      <c r="O13" s="236">
        <v>81.980019999999996</v>
      </c>
      <c r="P13" s="237">
        <v>100</v>
      </c>
      <c r="Q13" s="237">
        <v>100</v>
      </c>
      <c r="R13" s="237">
        <v>100</v>
      </c>
      <c r="S13" s="237">
        <v>100</v>
      </c>
      <c r="T13" s="231">
        <v>100</v>
      </c>
      <c r="U13" s="232">
        <v>100</v>
      </c>
      <c r="V13" s="237">
        <f t="shared" si="2"/>
        <v>103.14192867700733</v>
      </c>
      <c r="W13" s="237">
        <f t="shared" si="3"/>
        <v>101.01935219393189</v>
      </c>
      <c r="X13" s="237">
        <f t="shared" si="7"/>
        <v>136.11991864255663</v>
      </c>
      <c r="Y13" s="237">
        <f t="shared" si="4"/>
        <v>94.841646272928017</v>
      </c>
      <c r="Z13" s="238">
        <f t="shared" si="5"/>
        <v>94.597547063042242</v>
      </c>
      <c r="AA13" s="232">
        <f t="shared" si="6"/>
        <v>101.70568505858498</v>
      </c>
    </row>
    <row r="14" spans="1:27" x14ac:dyDescent="0.25">
      <c r="B14" s="113">
        <v>905</v>
      </c>
      <c r="C14" s="99" t="s">
        <v>9</v>
      </c>
      <c r="D14" s="234">
        <v>14.175940000000001</v>
      </c>
      <c r="E14" s="235">
        <v>28.037040000000001</v>
      </c>
      <c r="F14" s="235">
        <v>4.2564299999999999</v>
      </c>
      <c r="G14" s="235">
        <v>2.0000599999999999</v>
      </c>
      <c r="H14" s="233">
        <v>3.9016899999999999</v>
      </c>
      <c r="I14" s="236">
        <v>52.371160000000003</v>
      </c>
      <c r="J14" s="234">
        <v>14.82818</v>
      </c>
      <c r="K14" s="235">
        <v>27.101510000000001</v>
      </c>
      <c r="L14" s="235">
        <v>5.00854</v>
      </c>
      <c r="M14" s="235">
        <v>2.0000599999999999</v>
      </c>
      <c r="N14" s="233">
        <v>3.0569500000000001</v>
      </c>
      <c r="O14" s="236">
        <v>51.995240000000003</v>
      </c>
      <c r="P14" s="237">
        <v>100</v>
      </c>
      <c r="Q14" s="237">
        <v>100</v>
      </c>
      <c r="R14" s="237">
        <v>100</v>
      </c>
      <c r="S14" s="237">
        <v>100</v>
      </c>
      <c r="T14" s="231">
        <v>100</v>
      </c>
      <c r="U14" s="232">
        <v>100</v>
      </c>
      <c r="V14" s="237">
        <f t="shared" si="2"/>
        <v>104.60103527526216</v>
      </c>
      <c r="W14" s="237">
        <f t="shared" si="3"/>
        <v>96.663235491335755</v>
      </c>
      <c r="X14" s="237">
        <f t="shared" si="7"/>
        <v>117.66997225374315</v>
      </c>
      <c r="Y14" s="237">
        <f t="shared" si="4"/>
        <v>100</v>
      </c>
      <c r="Z14" s="238">
        <f t="shared" si="5"/>
        <v>78.349381934495057</v>
      </c>
      <c r="AA14" s="232">
        <f t="shared" si="6"/>
        <v>99.282200356073844</v>
      </c>
    </row>
    <row r="15" spans="1:27" x14ac:dyDescent="0.25">
      <c r="B15" s="113">
        <v>906</v>
      </c>
      <c r="C15" s="99" t="s">
        <v>10</v>
      </c>
      <c r="D15" s="234">
        <v>7.9745999999999997</v>
      </c>
      <c r="E15" s="235">
        <v>18.957809999999998</v>
      </c>
      <c r="F15" s="235">
        <v>1.9692400000000001</v>
      </c>
      <c r="G15" s="235">
        <v>1.92987</v>
      </c>
      <c r="H15" s="233">
        <v>1.96818</v>
      </c>
      <c r="I15" s="236">
        <v>32.799699999999994</v>
      </c>
      <c r="J15" s="234">
        <v>8.0211100000000002</v>
      </c>
      <c r="K15" s="235">
        <v>19.689350000000001</v>
      </c>
      <c r="L15" s="235">
        <v>2.6403400000000001</v>
      </c>
      <c r="M15" s="235">
        <v>2.9464999999999999</v>
      </c>
      <c r="N15" s="233">
        <v>2.3317100000000002</v>
      </c>
      <c r="O15" s="236">
        <v>35.629010000000001</v>
      </c>
      <c r="P15" s="237">
        <v>100</v>
      </c>
      <c r="Q15" s="237">
        <v>100</v>
      </c>
      <c r="R15" s="237">
        <v>100</v>
      </c>
      <c r="S15" s="237">
        <v>100</v>
      </c>
      <c r="T15" s="231">
        <v>100</v>
      </c>
      <c r="U15" s="232">
        <v>100</v>
      </c>
      <c r="V15" s="237">
        <f t="shared" si="2"/>
        <v>100.58322674491511</v>
      </c>
      <c r="W15" s="237">
        <f t="shared" si="3"/>
        <v>103.8587790467359</v>
      </c>
      <c r="X15" s="237">
        <f t="shared" si="7"/>
        <v>134.07913712904471</v>
      </c>
      <c r="Y15" s="237">
        <f t="shared" si="4"/>
        <v>152.67867783840362</v>
      </c>
      <c r="Z15" s="238">
        <f t="shared" si="5"/>
        <v>118.47036348301478</v>
      </c>
      <c r="AA15" s="232">
        <f t="shared" si="6"/>
        <v>108.6260240185124</v>
      </c>
    </row>
    <row r="16" spans="1:27" x14ac:dyDescent="0.25">
      <c r="B16" s="113">
        <v>907</v>
      </c>
      <c r="C16" s="99" t="s">
        <v>11</v>
      </c>
      <c r="D16" s="234">
        <v>12.0754</v>
      </c>
      <c r="E16" s="235">
        <v>22.036049999999999</v>
      </c>
      <c r="F16" s="235">
        <v>3.0589599999999999</v>
      </c>
      <c r="G16" s="235">
        <v>0</v>
      </c>
      <c r="H16" s="233">
        <v>2.0000599999999999</v>
      </c>
      <c r="I16" s="236">
        <v>39.170469999999995</v>
      </c>
      <c r="J16" s="234">
        <v>12.91156</v>
      </c>
      <c r="K16" s="235">
        <v>21.913969999999999</v>
      </c>
      <c r="L16" s="235">
        <v>3.81555</v>
      </c>
      <c r="M16" s="235">
        <v>0</v>
      </c>
      <c r="N16" s="233">
        <v>2.4075099999999998</v>
      </c>
      <c r="O16" s="236">
        <v>41.048590000000004</v>
      </c>
      <c r="P16" s="237">
        <v>100</v>
      </c>
      <c r="Q16" s="237">
        <v>100</v>
      </c>
      <c r="R16" s="237">
        <v>100</v>
      </c>
      <c r="S16" s="237">
        <v>100</v>
      </c>
      <c r="T16" s="231">
        <v>100</v>
      </c>
      <c r="U16" s="232">
        <v>100</v>
      </c>
      <c r="V16" s="237">
        <f t="shared" si="2"/>
        <v>106.92449111416599</v>
      </c>
      <c r="W16" s="237">
        <f t="shared" si="3"/>
        <v>99.445998715740799</v>
      </c>
      <c r="X16" s="237">
        <f t="shared" si="7"/>
        <v>124.73356957920339</v>
      </c>
      <c r="Y16" s="237" t="s">
        <v>157</v>
      </c>
      <c r="Z16" s="238">
        <f t="shared" si="5"/>
        <v>120.37188884333469</v>
      </c>
      <c r="AA16" s="232">
        <f t="shared" si="6"/>
        <v>104.79473440068503</v>
      </c>
    </row>
    <row r="17" spans="2:27" x14ac:dyDescent="0.25">
      <c r="B17" s="113">
        <v>908</v>
      </c>
      <c r="C17" s="99" t="s">
        <v>12</v>
      </c>
      <c r="D17" s="234">
        <v>12.154339999999999</v>
      </c>
      <c r="E17" s="235">
        <v>19.706219999999998</v>
      </c>
      <c r="F17" s="235">
        <v>3.2277499999999999</v>
      </c>
      <c r="G17" s="235">
        <v>3.8778299999999999</v>
      </c>
      <c r="H17" s="233">
        <v>4.0088800000000004</v>
      </c>
      <c r="I17" s="236">
        <v>42.975020000000001</v>
      </c>
      <c r="J17" s="234">
        <v>12.041449999999999</v>
      </c>
      <c r="K17" s="235">
        <v>20.58887</v>
      </c>
      <c r="L17" s="235">
        <v>2.6830099999999999</v>
      </c>
      <c r="M17" s="235">
        <v>1.67367</v>
      </c>
      <c r="N17" s="233">
        <v>4.33352</v>
      </c>
      <c r="O17" s="236">
        <v>41.320520000000002</v>
      </c>
      <c r="P17" s="237">
        <v>100</v>
      </c>
      <c r="Q17" s="237">
        <v>100</v>
      </c>
      <c r="R17" s="237">
        <v>100</v>
      </c>
      <c r="S17" s="237">
        <v>100</v>
      </c>
      <c r="T17" s="231">
        <v>100</v>
      </c>
      <c r="U17" s="232">
        <v>100</v>
      </c>
      <c r="V17" s="237">
        <f t="shared" si="2"/>
        <v>99.071195967860049</v>
      </c>
      <c r="W17" s="237">
        <f t="shared" si="3"/>
        <v>104.47904265759746</v>
      </c>
      <c r="X17" s="237">
        <f t="shared" si="7"/>
        <v>83.123228254976382</v>
      </c>
      <c r="Y17" s="237">
        <f>M17*100/G17</f>
        <v>43.159963175281021</v>
      </c>
      <c r="Z17" s="238">
        <f t="shared" si="5"/>
        <v>108.09802239029354</v>
      </c>
      <c r="AA17" s="232">
        <f t="shared" si="6"/>
        <v>96.150089051732863</v>
      </c>
    </row>
    <row r="18" spans="2:27" x14ac:dyDescent="0.25">
      <c r="B18" s="113">
        <v>909</v>
      </c>
      <c r="C18" s="99" t="s">
        <v>13</v>
      </c>
      <c r="D18" s="234">
        <v>19.98124</v>
      </c>
      <c r="E18" s="235">
        <v>38.578530000000001</v>
      </c>
      <c r="F18" s="235">
        <v>3.65822</v>
      </c>
      <c r="G18" s="235">
        <v>2.7577799999999999</v>
      </c>
      <c r="H18" s="233">
        <v>3.9803899999999999</v>
      </c>
      <c r="I18" s="236">
        <v>68.956159999999997</v>
      </c>
      <c r="J18" s="234">
        <v>21.09545</v>
      </c>
      <c r="K18" s="235">
        <v>39.592619999999997</v>
      </c>
      <c r="L18" s="235">
        <v>3.6262699999999999</v>
      </c>
      <c r="M18" s="235">
        <v>2.9990100000000002</v>
      </c>
      <c r="N18" s="233">
        <v>2.9039100000000002</v>
      </c>
      <c r="O18" s="236">
        <v>70.217259999999996</v>
      </c>
      <c r="P18" s="237">
        <v>100</v>
      </c>
      <c r="Q18" s="237">
        <v>100</v>
      </c>
      <c r="R18" s="237">
        <v>100</v>
      </c>
      <c r="S18" s="237">
        <v>100</v>
      </c>
      <c r="T18" s="231">
        <v>100</v>
      </c>
      <c r="U18" s="232">
        <v>100</v>
      </c>
      <c r="V18" s="237">
        <f t="shared" si="2"/>
        <v>105.57628055115698</v>
      </c>
      <c r="W18" s="237">
        <f t="shared" si="3"/>
        <v>102.62863826071133</v>
      </c>
      <c r="X18" s="237">
        <f t="shared" si="7"/>
        <v>99.126624423900154</v>
      </c>
      <c r="Y18" s="237">
        <f t="shared" si="4"/>
        <v>108.74725322542045</v>
      </c>
      <c r="Z18" s="238">
        <f t="shared" si="5"/>
        <v>72.955413916726755</v>
      </c>
      <c r="AA18" s="232">
        <f t="shared" si="6"/>
        <v>101.82884313743689</v>
      </c>
    </row>
    <row r="19" spans="2:27" x14ac:dyDescent="0.25">
      <c r="B19" s="113">
        <v>910</v>
      </c>
      <c r="C19" s="99" t="s">
        <v>14</v>
      </c>
      <c r="D19" s="234">
        <v>14.039540000000001</v>
      </c>
      <c r="E19" s="235">
        <v>25.59647</v>
      </c>
      <c r="F19" s="235">
        <v>1.1345000000000001</v>
      </c>
      <c r="G19" s="235">
        <v>0.80337000000000003</v>
      </c>
      <c r="H19" s="233">
        <v>3.16838</v>
      </c>
      <c r="I19" s="236">
        <v>44.742260000000002</v>
      </c>
      <c r="J19" s="234">
        <v>15.01051</v>
      </c>
      <c r="K19" s="235">
        <v>26.193190000000001</v>
      </c>
      <c r="L19" s="235">
        <v>1.3157700000000001</v>
      </c>
      <c r="M19" s="235">
        <v>0.78156000000000003</v>
      </c>
      <c r="N19" s="233">
        <v>4.5297200000000002</v>
      </c>
      <c r="O19" s="236">
        <v>47.830749999999995</v>
      </c>
      <c r="P19" s="237">
        <v>100</v>
      </c>
      <c r="Q19" s="237">
        <v>100</v>
      </c>
      <c r="R19" s="237">
        <v>100</v>
      </c>
      <c r="S19" s="237">
        <v>100</v>
      </c>
      <c r="T19" s="231">
        <v>100</v>
      </c>
      <c r="U19" s="232">
        <v>100</v>
      </c>
      <c r="V19" s="237">
        <f t="shared" si="2"/>
        <v>106.91596733226301</v>
      </c>
      <c r="W19" s="237">
        <f t="shared" si="3"/>
        <v>102.33125895875486</v>
      </c>
      <c r="X19" s="237">
        <f t="shared" si="7"/>
        <v>115.97796386073159</v>
      </c>
      <c r="Y19" s="237">
        <f t="shared" si="4"/>
        <v>97.285186153329107</v>
      </c>
      <c r="Z19" s="238">
        <f t="shared" si="5"/>
        <v>142.96643710666021</v>
      </c>
      <c r="AA19" s="232">
        <f t="shared" si="6"/>
        <v>106.90284755396799</v>
      </c>
    </row>
    <row r="20" spans="2:27" x14ac:dyDescent="0.25">
      <c r="B20" s="113">
        <v>911</v>
      </c>
      <c r="C20" s="99" t="s">
        <v>15</v>
      </c>
      <c r="D20" s="234">
        <v>15.906409999999999</v>
      </c>
      <c r="E20" s="235">
        <v>33.087260000000001</v>
      </c>
      <c r="F20" s="235">
        <v>2.6651400000000001</v>
      </c>
      <c r="G20" s="235">
        <v>1.4448099999999999</v>
      </c>
      <c r="H20" s="233">
        <v>3.8549199999999999</v>
      </c>
      <c r="I20" s="236">
        <v>56.958539999999999</v>
      </c>
      <c r="J20" s="234">
        <v>15.67794</v>
      </c>
      <c r="K20" s="235">
        <v>34.786879999999996</v>
      </c>
      <c r="L20" s="235">
        <v>2.0348000000000002</v>
      </c>
      <c r="M20" s="235">
        <v>1.20201</v>
      </c>
      <c r="N20" s="233">
        <v>3.7169300000000001</v>
      </c>
      <c r="O20" s="236">
        <v>57.418559999999992</v>
      </c>
      <c r="P20" s="237">
        <v>100</v>
      </c>
      <c r="Q20" s="237">
        <v>100</v>
      </c>
      <c r="R20" s="237">
        <v>100</v>
      </c>
      <c r="S20" s="237">
        <v>100</v>
      </c>
      <c r="T20" s="231">
        <v>100</v>
      </c>
      <c r="U20" s="232">
        <v>100</v>
      </c>
      <c r="V20" s="237">
        <f t="shared" si="2"/>
        <v>98.56366081347079</v>
      </c>
      <c r="W20" s="237">
        <f t="shared" si="3"/>
        <v>105.13678074279949</v>
      </c>
      <c r="X20" s="237">
        <f t="shared" si="7"/>
        <v>76.348709636266761</v>
      </c>
      <c r="Y20" s="237">
        <f t="shared" si="4"/>
        <v>83.19502218284758</v>
      </c>
      <c r="Z20" s="238">
        <f t="shared" si="5"/>
        <v>96.420418581967979</v>
      </c>
      <c r="AA20" s="232">
        <f t="shared" si="6"/>
        <v>100.80764008347123</v>
      </c>
    </row>
    <row r="21" spans="2:27" x14ac:dyDescent="0.25">
      <c r="B21" s="113">
        <v>912</v>
      </c>
      <c r="C21" s="99" t="s">
        <v>16</v>
      </c>
      <c r="D21" s="234">
        <v>19.903009999999998</v>
      </c>
      <c r="E21" s="235">
        <v>42.660249999999998</v>
      </c>
      <c r="F21" s="235">
        <v>4.0001600000000002</v>
      </c>
      <c r="G21" s="235">
        <v>1.2162900000000001</v>
      </c>
      <c r="H21" s="233">
        <v>5.0171799999999998</v>
      </c>
      <c r="I21" s="236">
        <v>72.796889999999991</v>
      </c>
      <c r="J21" s="234">
        <v>20.782039999999999</v>
      </c>
      <c r="K21" s="235">
        <v>43.46331</v>
      </c>
      <c r="L21" s="235">
        <v>4.0001600000000002</v>
      </c>
      <c r="M21" s="235">
        <v>0.82323000000000002</v>
      </c>
      <c r="N21" s="233">
        <v>5.0599299999999996</v>
      </c>
      <c r="O21" s="236">
        <v>74.128669999999985</v>
      </c>
      <c r="P21" s="237">
        <v>100</v>
      </c>
      <c r="Q21" s="237">
        <v>100</v>
      </c>
      <c r="R21" s="237">
        <v>100</v>
      </c>
      <c r="S21" s="237">
        <v>100</v>
      </c>
      <c r="T21" s="231">
        <v>100</v>
      </c>
      <c r="U21" s="232">
        <v>100</v>
      </c>
      <c r="V21" s="237">
        <f t="shared" si="2"/>
        <v>104.41656814722998</v>
      </c>
      <c r="W21" s="237">
        <f t="shared" si="3"/>
        <v>101.88245497858077</v>
      </c>
      <c r="X21" s="237">
        <f t="shared" si="7"/>
        <v>100</v>
      </c>
      <c r="Y21" s="237">
        <f t="shared" si="4"/>
        <v>67.683693855906071</v>
      </c>
      <c r="Z21" s="238">
        <f t="shared" si="5"/>
        <v>100.85207227964713</v>
      </c>
      <c r="AA21" s="232">
        <f t="shared" si="6"/>
        <v>101.82944628541136</v>
      </c>
    </row>
    <row r="22" spans="2:27" x14ac:dyDescent="0.25">
      <c r="B22" s="113">
        <v>913</v>
      </c>
      <c r="C22" s="99" t="s">
        <v>17</v>
      </c>
      <c r="D22" s="234">
        <v>10.29846</v>
      </c>
      <c r="E22" s="235">
        <v>22.060890000000001</v>
      </c>
      <c r="F22" s="235">
        <v>0.68186000000000002</v>
      </c>
      <c r="G22" s="235">
        <v>1.00003</v>
      </c>
      <c r="H22" s="233">
        <v>4.0050499999999998</v>
      </c>
      <c r="I22" s="236">
        <v>38.046289999999999</v>
      </c>
      <c r="J22" s="234">
        <v>11.11692</v>
      </c>
      <c r="K22" s="235">
        <v>20.929179999999999</v>
      </c>
      <c r="L22" s="235">
        <v>2.0000599999999999</v>
      </c>
      <c r="M22" s="235">
        <v>1.00003</v>
      </c>
      <c r="N22" s="233">
        <v>4.2065200000000003</v>
      </c>
      <c r="O22" s="236">
        <v>39.252709999999993</v>
      </c>
      <c r="P22" s="237">
        <v>100</v>
      </c>
      <c r="Q22" s="237">
        <v>100</v>
      </c>
      <c r="R22" s="237">
        <v>100</v>
      </c>
      <c r="S22" s="237">
        <v>100</v>
      </c>
      <c r="T22" s="231">
        <v>100</v>
      </c>
      <c r="U22" s="232">
        <v>100</v>
      </c>
      <c r="V22" s="237">
        <f t="shared" si="2"/>
        <v>107.94740184454763</v>
      </c>
      <c r="W22" s="237">
        <f t="shared" si="3"/>
        <v>94.870061905933966</v>
      </c>
      <c r="X22" s="237">
        <f t="shared" si="7"/>
        <v>293.32414278590915</v>
      </c>
      <c r="Y22" s="237">
        <f t="shared" si="4"/>
        <v>100</v>
      </c>
      <c r="Z22" s="238">
        <f t="shared" si="5"/>
        <v>105.03039912110961</v>
      </c>
      <c r="AA22" s="232">
        <f t="shared" si="6"/>
        <v>103.1709267841884</v>
      </c>
    </row>
    <row r="23" spans="2:27" x14ac:dyDescent="0.25">
      <c r="B23" s="113">
        <v>914</v>
      </c>
      <c r="C23" s="99" t="s">
        <v>18</v>
      </c>
      <c r="D23" s="234">
        <v>13.102069999999999</v>
      </c>
      <c r="E23" s="235">
        <v>31.37255</v>
      </c>
      <c r="F23" s="235">
        <v>2.0000800000000001</v>
      </c>
      <c r="G23" s="235">
        <v>0.40708</v>
      </c>
      <c r="H23" s="233">
        <v>2.7490000000000001</v>
      </c>
      <c r="I23" s="236">
        <v>49.630780000000001</v>
      </c>
      <c r="J23" s="234">
        <v>13.183870000000001</v>
      </c>
      <c r="K23" s="235">
        <v>30.955839999999998</v>
      </c>
      <c r="L23" s="235">
        <v>2.0000800000000001</v>
      </c>
      <c r="M23" s="235">
        <v>0.41471999999999998</v>
      </c>
      <c r="N23" s="233">
        <v>3.38808</v>
      </c>
      <c r="O23" s="236">
        <v>49.942590000000003</v>
      </c>
      <c r="P23" s="237">
        <v>100</v>
      </c>
      <c r="Q23" s="237">
        <v>100</v>
      </c>
      <c r="R23" s="237">
        <v>100</v>
      </c>
      <c r="S23" s="237">
        <v>100</v>
      </c>
      <c r="T23" s="231">
        <v>100</v>
      </c>
      <c r="U23" s="232">
        <v>100</v>
      </c>
      <c r="V23" s="237">
        <f t="shared" si="2"/>
        <v>100.62432882742958</v>
      </c>
      <c r="W23" s="237">
        <f t="shared" si="3"/>
        <v>98.671736916508209</v>
      </c>
      <c r="X23" s="237">
        <f t="shared" si="7"/>
        <v>100</v>
      </c>
      <c r="Y23" s="237">
        <f t="shared" si="7"/>
        <v>101.87678097671218</v>
      </c>
      <c r="Z23" s="238">
        <f t="shared" si="5"/>
        <v>123.24772644598035</v>
      </c>
      <c r="AA23" s="232">
        <f t="shared" si="6"/>
        <v>100.62825931810863</v>
      </c>
    </row>
    <row r="24" spans="2:27" x14ac:dyDescent="0.25">
      <c r="B24" s="113">
        <v>915</v>
      </c>
      <c r="C24" s="99" t="s">
        <v>19</v>
      </c>
      <c r="D24" s="234">
        <v>18.963570000000001</v>
      </c>
      <c r="E24" s="235">
        <v>38.118499999999997</v>
      </c>
      <c r="F24" s="235">
        <v>2.0000599999999999</v>
      </c>
      <c r="G24" s="235">
        <v>2.5525699999999998</v>
      </c>
      <c r="H24" s="233">
        <v>2.99783</v>
      </c>
      <c r="I24" s="236">
        <v>64.632530000000003</v>
      </c>
      <c r="J24" s="234">
        <v>18.08201</v>
      </c>
      <c r="K24" s="235">
        <v>38.76549</v>
      </c>
      <c r="L24" s="235">
        <v>2.1914699999999998</v>
      </c>
      <c r="M24" s="235">
        <v>2.4941499999999999</v>
      </c>
      <c r="N24" s="233">
        <v>3.7032799999999999</v>
      </c>
      <c r="O24" s="236">
        <v>65.236400000000003</v>
      </c>
      <c r="P24" s="237">
        <v>100</v>
      </c>
      <c r="Q24" s="237">
        <v>100</v>
      </c>
      <c r="R24" s="237">
        <v>100</v>
      </c>
      <c r="S24" s="237">
        <v>100</v>
      </c>
      <c r="T24" s="231">
        <v>100</v>
      </c>
      <c r="U24" s="232">
        <v>100</v>
      </c>
      <c r="V24" s="237">
        <f t="shared" si="2"/>
        <v>95.351297250464967</v>
      </c>
      <c r="W24" s="237">
        <f t="shared" si="3"/>
        <v>101.69731232865932</v>
      </c>
      <c r="X24" s="237">
        <f t="shared" si="7"/>
        <v>109.57021289361319</v>
      </c>
      <c r="Y24" s="237">
        <f t="shared" si="4"/>
        <v>97.711326231993638</v>
      </c>
      <c r="Z24" s="238">
        <f t="shared" si="5"/>
        <v>123.53202149554843</v>
      </c>
      <c r="AA24" s="232">
        <f t="shared" si="6"/>
        <v>100.93431279883366</v>
      </c>
    </row>
    <row r="25" spans="2:27" x14ac:dyDescent="0.25">
      <c r="B25" s="113">
        <v>916</v>
      </c>
      <c r="C25" s="99" t="s">
        <v>20</v>
      </c>
      <c r="D25" s="234">
        <v>12.47353</v>
      </c>
      <c r="E25" s="235">
        <v>23.60285</v>
      </c>
      <c r="F25" s="235">
        <v>2.2938000000000001</v>
      </c>
      <c r="G25" s="235">
        <v>2.8610000000000002</v>
      </c>
      <c r="H25" s="233">
        <v>2.8083300000000002</v>
      </c>
      <c r="I25" s="236">
        <v>44.039509999999993</v>
      </c>
      <c r="J25" s="234">
        <v>11.30261</v>
      </c>
      <c r="K25" s="235">
        <v>23.35397</v>
      </c>
      <c r="L25" s="235">
        <v>2.64472</v>
      </c>
      <c r="M25" s="235">
        <v>2.2024699999999999</v>
      </c>
      <c r="N25" s="233">
        <v>2.9329800000000001</v>
      </c>
      <c r="O25" s="236">
        <v>42.436749999999996</v>
      </c>
      <c r="P25" s="237">
        <v>100</v>
      </c>
      <c r="Q25" s="237">
        <v>100</v>
      </c>
      <c r="R25" s="237">
        <v>100</v>
      </c>
      <c r="S25" s="237">
        <v>100</v>
      </c>
      <c r="T25" s="231">
        <v>100</v>
      </c>
      <c r="U25" s="232">
        <v>100</v>
      </c>
      <c r="V25" s="237">
        <f t="shared" si="2"/>
        <v>90.612761583930123</v>
      </c>
      <c r="W25" s="237">
        <f t="shared" si="3"/>
        <v>98.945551066926242</v>
      </c>
      <c r="X25" s="237">
        <f t="shared" si="7"/>
        <v>115.29863109251023</v>
      </c>
      <c r="Y25" s="237">
        <f t="shared" si="4"/>
        <v>76.982523593149239</v>
      </c>
      <c r="Z25" s="238">
        <f t="shared" si="5"/>
        <v>104.4385809360011</v>
      </c>
      <c r="AA25" s="232">
        <f t="shared" si="6"/>
        <v>96.360631623739678</v>
      </c>
    </row>
    <row r="26" spans="2:27" x14ac:dyDescent="0.25">
      <c r="B26" s="113">
        <v>917</v>
      </c>
      <c r="C26" s="99" t="s">
        <v>21</v>
      </c>
      <c r="D26" s="234">
        <v>20.418890000000001</v>
      </c>
      <c r="E26" s="235">
        <v>38.950969999999998</v>
      </c>
      <c r="F26" s="235">
        <v>3.1381000000000001</v>
      </c>
      <c r="G26" s="235">
        <v>1.21821</v>
      </c>
      <c r="H26" s="233">
        <v>2.08941</v>
      </c>
      <c r="I26" s="236">
        <v>65.815579999999997</v>
      </c>
      <c r="J26" s="234">
        <v>17.955860000000001</v>
      </c>
      <c r="K26" s="235">
        <v>39.901119999999999</v>
      </c>
      <c r="L26" s="235">
        <v>3.6667999999999998</v>
      </c>
      <c r="M26" s="235">
        <v>0.56762999999999997</v>
      </c>
      <c r="N26" s="233">
        <v>1.3244</v>
      </c>
      <c r="O26" s="236">
        <v>63.41581</v>
      </c>
      <c r="P26" s="237">
        <v>100</v>
      </c>
      <c r="Q26" s="237">
        <v>100</v>
      </c>
      <c r="R26" s="237">
        <v>100</v>
      </c>
      <c r="S26" s="237">
        <v>100</v>
      </c>
      <c r="T26" s="231">
        <v>100</v>
      </c>
      <c r="U26" s="232">
        <v>100</v>
      </c>
      <c r="V26" s="237">
        <f t="shared" si="2"/>
        <v>87.937493174212705</v>
      </c>
      <c r="W26" s="237">
        <f t="shared" si="3"/>
        <v>102.43934875049325</v>
      </c>
      <c r="X26" s="237">
        <f t="shared" si="7"/>
        <v>116.8477741308435</v>
      </c>
      <c r="Y26" s="237">
        <f t="shared" si="4"/>
        <v>46.595414583692467</v>
      </c>
      <c r="Z26" s="238">
        <f t="shared" si="5"/>
        <v>63.386314797000111</v>
      </c>
      <c r="AA26" s="232">
        <f t="shared" si="6"/>
        <v>96.353796471899216</v>
      </c>
    </row>
    <row r="27" spans="2:27" x14ac:dyDescent="0.25">
      <c r="B27" s="113">
        <v>918</v>
      </c>
      <c r="C27" s="99" t="s">
        <v>22</v>
      </c>
      <c r="D27" s="234">
        <v>13.824170000000001</v>
      </c>
      <c r="E27" s="235">
        <v>22.90455</v>
      </c>
      <c r="F27" s="235">
        <v>3.9169900000000002</v>
      </c>
      <c r="G27" s="235">
        <v>2.9828700000000001</v>
      </c>
      <c r="H27" s="233">
        <v>5.17157</v>
      </c>
      <c r="I27" s="236">
        <v>48.800150000000002</v>
      </c>
      <c r="J27" s="234">
        <v>13.022449999999999</v>
      </c>
      <c r="K27" s="235">
        <v>22.477029999999999</v>
      </c>
      <c r="L27" s="235">
        <v>3.5573100000000002</v>
      </c>
      <c r="M27" s="235">
        <v>2.6716799999999998</v>
      </c>
      <c r="N27" s="233">
        <v>4.0199299999999996</v>
      </c>
      <c r="O27" s="236">
        <v>45.748400000000004</v>
      </c>
      <c r="P27" s="237">
        <v>100</v>
      </c>
      <c r="Q27" s="237">
        <v>100</v>
      </c>
      <c r="R27" s="237">
        <v>100</v>
      </c>
      <c r="S27" s="237">
        <v>100</v>
      </c>
      <c r="T27" s="231">
        <v>100</v>
      </c>
      <c r="U27" s="232">
        <v>100</v>
      </c>
      <c r="V27" s="237">
        <f t="shared" si="2"/>
        <v>94.200592151282848</v>
      </c>
      <c r="W27" s="237">
        <f t="shared" si="3"/>
        <v>98.133471297187668</v>
      </c>
      <c r="X27" s="237">
        <f t="shared" si="7"/>
        <v>90.817438900788616</v>
      </c>
      <c r="Y27" s="237">
        <f t="shared" si="4"/>
        <v>89.56743002544529</v>
      </c>
      <c r="Z27" s="238">
        <f t="shared" si="5"/>
        <v>77.73132723718328</v>
      </c>
      <c r="AA27" s="232">
        <f t="shared" si="6"/>
        <v>93.746433156455467</v>
      </c>
    </row>
    <row r="28" spans="2:27" x14ac:dyDescent="0.25">
      <c r="B28" s="113">
        <v>919</v>
      </c>
      <c r="C28" s="99" t="s">
        <v>23</v>
      </c>
      <c r="D28" s="234">
        <v>11.521739999999999</v>
      </c>
      <c r="E28" s="235">
        <v>22.608170000000001</v>
      </c>
      <c r="F28" s="235">
        <v>2.1268600000000002</v>
      </c>
      <c r="G28" s="235">
        <v>3.1173199999999999</v>
      </c>
      <c r="H28" s="233">
        <v>3.0020600000000002</v>
      </c>
      <c r="I28" s="236">
        <v>42.376150000000003</v>
      </c>
      <c r="J28" s="234">
        <v>12.61984</v>
      </c>
      <c r="K28" s="235">
        <v>22.789370000000002</v>
      </c>
      <c r="L28" s="235">
        <v>2.0000599999999999</v>
      </c>
      <c r="M28" s="235">
        <v>3.0271699999999999</v>
      </c>
      <c r="N28" s="233">
        <v>2.1278800000000002</v>
      </c>
      <c r="O28" s="236">
        <v>42.564319999999995</v>
      </c>
      <c r="P28" s="237">
        <v>100</v>
      </c>
      <c r="Q28" s="237">
        <v>100</v>
      </c>
      <c r="R28" s="237">
        <v>100</v>
      </c>
      <c r="S28" s="237">
        <v>100</v>
      </c>
      <c r="T28" s="231">
        <v>100</v>
      </c>
      <c r="U28" s="232">
        <v>100</v>
      </c>
      <c r="V28" s="237">
        <f t="shared" si="2"/>
        <v>109.53067852598653</v>
      </c>
      <c r="W28" s="237">
        <f t="shared" si="3"/>
        <v>100.80148017287557</v>
      </c>
      <c r="X28" s="237">
        <f t="shared" si="7"/>
        <v>94.038159540355252</v>
      </c>
      <c r="Y28" s="237">
        <f>M28*100/G28</f>
        <v>97.108092848985663</v>
      </c>
      <c r="Z28" s="238">
        <f t="shared" si="5"/>
        <v>70.880661945464112</v>
      </c>
      <c r="AA28" s="232">
        <f t="shared" si="6"/>
        <v>100.44404694621856</v>
      </c>
    </row>
    <row r="29" spans="2:27" x14ac:dyDescent="0.25">
      <c r="B29" s="113">
        <v>920</v>
      </c>
      <c r="C29" s="99" t="s">
        <v>24</v>
      </c>
      <c r="D29" s="234">
        <v>14.33953</v>
      </c>
      <c r="E29" s="235">
        <v>29.992439999999998</v>
      </c>
      <c r="F29" s="235">
        <v>3.7602899999999999</v>
      </c>
      <c r="G29" s="235">
        <v>0.91315000000000002</v>
      </c>
      <c r="H29" s="233">
        <v>3.3866100000000001</v>
      </c>
      <c r="I29" s="236">
        <v>52.392019999999995</v>
      </c>
      <c r="J29" s="234">
        <v>14.61195</v>
      </c>
      <c r="K29" s="235">
        <v>25.48075</v>
      </c>
      <c r="L29" s="235">
        <v>3.1668400000000001</v>
      </c>
      <c r="M29" s="235">
        <v>0.83886000000000005</v>
      </c>
      <c r="N29" s="233">
        <v>2.5551699999999999</v>
      </c>
      <c r="O29" s="236">
        <v>46.653569999999995</v>
      </c>
      <c r="P29" s="237">
        <v>100</v>
      </c>
      <c r="Q29" s="237">
        <v>100</v>
      </c>
      <c r="R29" s="237">
        <v>100</v>
      </c>
      <c r="S29" s="237">
        <v>100</v>
      </c>
      <c r="T29" s="231">
        <v>100</v>
      </c>
      <c r="U29" s="232">
        <v>100</v>
      </c>
      <c r="V29" s="237">
        <f t="shared" si="2"/>
        <v>101.89978332623176</v>
      </c>
      <c r="W29" s="237">
        <f t="shared" si="3"/>
        <v>84.957242558458063</v>
      </c>
      <c r="X29" s="237">
        <f t="shared" si="7"/>
        <v>84.217972549989511</v>
      </c>
      <c r="Y29" s="237">
        <f t="shared" si="7"/>
        <v>91.864425340853103</v>
      </c>
      <c r="Z29" s="238">
        <f t="shared" si="5"/>
        <v>75.44919550819256</v>
      </c>
      <c r="AA29" s="232">
        <f t="shared" si="6"/>
        <v>89.047091522716613</v>
      </c>
    </row>
    <row r="30" spans="2:27" x14ac:dyDescent="0.25">
      <c r="B30" s="113">
        <v>921</v>
      </c>
      <c r="C30" s="99" t="s">
        <v>25</v>
      </c>
      <c r="D30" s="234">
        <v>31.433910000000001</v>
      </c>
      <c r="E30" s="235">
        <v>54.602310000000003</v>
      </c>
      <c r="F30" s="235">
        <v>2.82904</v>
      </c>
      <c r="G30" s="235">
        <v>2.8959199999999998</v>
      </c>
      <c r="H30" s="233">
        <v>10.71785</v>
      </c>
      <c r="I30" s="236">
        <v>102.47903000000001</v>
      </c>
      <c r="J30" s="234">
        <v>32.159059999999997</v>
      </c>
      <c r="K30" s="235">
        <v>55.855710000000002</v>
      </c>
      <c r="L30" s="235">
        <v>3.1921300000000001</v>
      </c>
      <c r="M30" s="235">
        <v>3.57742</v>
      </c>
      <c r="N30" s="233">
        <v>7.1858399999999998</v>
      </c>
      <c r="O30" s="236">
        <v>101.97016000000001</v>
      </c>
      <c r="P30" s="237">
        <v>100</v>
      </c>
      <c r="Q30" s="237">
        <v>100</v>
      </c>
      <c r="R30" s="237">
        <v>100</v>
      </c>
      <c r="S30" s="237">
        <v>100</v>
      </c>
      <c r="T30" s="231">
        <v>100</v>
      </c>
      <c r="U30" s="232">
        <v>100</v>
      </c>
      <c r="V30" s="237">
        <f t="shared" si="2"/>
        <v>102.30690359551195</v>
      </c>
      <c r="W30" s="237">
        <f t="shared" si="3"/>
        <v>102.29550727798878</v>
      </c>
      <c r="X30" s="237">
        <f t="shared" si="7"/>
        <v>112.83438905070273</v>
      </c>
      <c r="Y30" s="237">
        <f t="shared" si="4"/>
        <v>123.53310864941022</v>
      </c>
      <c r="Z30" s="238">
        <f t="shared" si="5"/>
        <v>67.045536184962458</v>
      </c>
      <c r="AA30" s="232">
        <f t="shared" si="6"/>
        <v>99.503439874479696</v>
      </c>
    </row>
    <row r="31" spans="2:27" x14ac:dyDescent="0.25">
      <c r="B31" s="113">
        <v>922</v>
      </c>
      <c r="C31" s="99" t="s">
        <v>26</v>
      </c>
      <c r="D31" s="234">
        <v>25.542079999999999</v>
      </c>
      <c r="E31" s="235">
        <v>45.779449999999997</v>
      </c>
      <c r="F31" s="235">
        <v>2.5402100000000001</v>
      </c>
      <c r="G31" s="235">
        <v>4.1971699999999998</v>
      </c>
      <c r="H31" s="233">
        <v>6.40937</v>
      </c>
      <c r="I31" s="236">
        <v>84.468279999999993</v>
      </c>
      <c r="J31" s="234">
        <v>24.929729999999999</v>
      </c>
      <c r="K31" s="235">
        <v>45.596409999999999</v>
      </c>
      <c r="L31" s="235">
        <v>2.64337</v>
      </c>
      <c r="M31" s="235">
        <v>4.7111999999999998</v>
      </c>
      <c r="N31" s="233">
        <v>5.6536200000000001</v>
      </c>
      <c r="O31" s="236">
        <v>83.534330000000011</v>
      </c>
      <c r="P31" s="237">
        <v>100</v>
      </c>
      <c r="Q31" s="237">
        <v>100</v>
      </c>
      <c r="R31" s="237">
        <v>100</v>
      </c>
      <c r="S31" s="237">
        <v>100</v>
      </c>
      <c r="T31" s="231">
        <v>100</v>
      </c>
      <c r="U31" s="232">
        <v>100</v>
      </c>
      <c r="V31" s="237">
        <f t="shared" si="2"/>
        <v>97.60258365802629</v>
      </c>
      <c r="W31" s="237">
        <f t="shared" si="3"/>
        <v>99.600169945248354</v>
      </c>
      <c r="X31" s="237">
        <f t="shared" si="7"/>
        <v>104.06108156412265</v>
      </c>
      <c r="Y31" s="237">
        <f t="shared" si="4"/>
        <v>112.24706171062883</v>
      </c>
      <c r="Z31" s="238">
        <f t="shared" si="5"/>
        <v>88.208669494817741</v>
      </c>
      <c r="AA31" s="232">
        <f t="shared" si="6"/>
        <v>98.894318672050645</v>
      </c>
    </row>
    <row r="32" spans="2:27" x14ac:dyDescent="0.25">
      <c r="B32" s="113">
        <v>923</v>
      </c>
      <c r="C32" s="99" t="s">
        <v>27</v>
      </c>
      <c r="D32" s="234">
        <v>61.446649999999998</v>
      </c>
      <c r="E32" s="235">
        <v>114.78033000000001</v>
      </c>
      <c r="F32" s="235">
        <v>6.0531699999999997</v>
      </c>
      <c r="G32" s="235">
        <v>0</v>
      </c>
      <c r="H32" s="233">
        <v>11.913209999999999</v>
      </c>
      <c r="I32" s="236">
        <v>194.19335999999998</v>
      </c>
      <c r="J32" s="234">
        <v>59.59901</v>
      </c>
      <c r="K32" s="235">
        <v>113.50507</v>
      </c>
      <c r="L32" s="235">
        <v>5.9336399999999996</v>
      </c>
      <c r="M32" s="235">
        <v>0</v>
      </c>
      <c r="N32" s="233">
        <v>10.475669999999999</v>
      </c>
      <c r="O32" s="236">
        <v>189.51339000000002</v>
      </c>
      <c r="P32" s="237">
        <v>100</v>
      </c>
      <c r="Q32" s="237">
        <v>100</v>
      </c>
      <c r="R32" s="237">
        <v>100</v>
      </c>
      <c r="S32" s="237">
        <v>100</v>
      </c>
      <c r="T32" s="231">
        <v>100</v>
      </c>
      <c r="U32" s="232">
        <v>100</v>
      </c>
      <c r="V32" s="237">
        <f t="shared" si="2"/>
        <v>96.993098891477402</v>
      </c>
      <c r="W32" s="237">
        <f t="shared" si="3"/>
        <v>98.88895597355399</v>
      </c>
      <c r="X32" s="237">
        <f t="shared" si="7"/>
        <v>98.025332181319868</v>
      </c>
      <c r="Y32" s="237" t="s">
        <v>157</v>
      </c>
      <c r="Z32" s="238">
        <f t="shared" si="5"/>
        <v>87.933227064745779</v>
      </c>
      <c r="AA32" s="232">
        <f t="shared" si="6"/>
        <v>97.590046333201101</v>
      </c>
    </row>
    <row r="33" spans="1:28" ht="15.75" thickBot="1" x14ac:dyDescent="0.3">
      <c r="B33" s="114">
        <v>924</v>
      </c>
      <c r="C33" s="115" t="s">
        <v>28</v>
      </c>
      <c r="D33" s="242">
        <v>2.8584900000000002</v>
      </c>
      <c r="E33" s="243">
        <v>7.1092000000000004</v>
      </c>
      <c r="F33" s="243">
        <v>1.4434899999999999</v>
      </c>
      <c r="G33" s="243">
        <v>0</v>
      </c>
      <c r="H33" s="244">
        <v>1.3398099999999999</v>
      </c>
      <c r="I33" s="245">
        <v>12.750990000000002</v>
      </c>
      <c r="J33" s="242">
        <v>2.7352799999999999</v>
      </c>
      <c r="K33" s="243">
        <v>6.56717</v>
      </c>
      <c r="L33" s="243">
        <v>0.82035000000000002</v>
      </c>
      <c r="M33" s="243">
        <v>1.8880000000000001E-2</v>
      </c>
      <c r="N33" s="244">
        <v>1.21275</v>
      </c>
      <c r="O33" s="245">
        <v>11.354429999999999</v>
      </c>
      <c r="P33" s="246">
        <v>100</v>
      </c>
      <c r="Q33" s="246">
        <v>100</v>
      </c>
      <c r="R33" s="246">
        <v>100</v>
      </c>
      <c r="S33" s="246">
        <v>100</v>
      </c>
      <c r="T33" s="247">
        <v>100</v>
      </c>
      <c r="U33" s="248">
        <v>100</v>
      </c>
      <c r="V33" s="246">
        <f t="shared" si="2"/>
        <v>95.689682314788584</v>
      </c>
      <c r="W33" s="246">
        <f t="shared" si="3"/>
        <v>92.375654082034544</v>
      </c>
      <c r="X33" s="246">
        <f t="shared" si="7"/>
        <v>56.831013723683576</v>
      </c>
      <c r="Y33" s="246" t="s">
        <v>157</v>
      </c>
      <c r="Z33" s="249">
        <f t="shared" si="5"/>
        <v>90.516565781715329</v>
      </c>
      <c r="AA33" s="248">
        <f t="shared" si="6"/>
        <v>89.047438669468008</v>
      </c>
    </row>
    <row r="34" spans="1:28" ht="17.25" customHeight="1" x14ac:dyDescent="0.25">
      <c r="B34" s="39" t="s">
        <v>128</v>
      </c>
    </row>
    <row r="35" spans="1:28" ht="10.5" customHeight="1" x14ac:dyDescent="0.25">
      <c r="A35" s="39"/>
      <c r="B35" s="39"/>
      <c r="C35" s="39"/>
      <c r="D35" s="39"/>
      <c r="E35" s="39"/>
      <c r="F35" s="39"/>
      <c r="G35" s="39"/>
      <c r="H35" s="39"/>
      <c r="I35" s="39"/>
      <c r="J35" s="39"/>
      <c r="K35" s="39"/>
      <c r="L35" s="39"/>
      <c r="M35" s="39"/>
      <c r="N35" s="39"/>
      <c r="O35" s="39"/>
      <c r="P35" s="39"/>
      <c r="Q35" s="39"/>
      <c r="R35" s="39"/>
      <c r="S35" s="39"/>
      <c r="T35" s="39"/>
      <c r="U35" s="39"/>
      <c r="V35" s="39"/>
      <c r="W35" s="39"/>
      <c r="X35" s="39"/>
      <c r="Y35" s="39"/>
      <c r="Z35" s="39"/>
      <c r="AA35" s="39"/>
      <c r="AB35" s="39"/>
    </row>
    <row r="36" spans="1:28" x14ac:dyDescent="0.25">
      <c r="J36" s="239"/>
      <c r="K36" s="239"/>
    </row>
    <row r="37" spans="1:28" x14ac:dyDescent="0.25">
      <c r="I37" s="240"/>
      <c r="P37" s="34"/>
    </row>
  </sheetData>
  <sheetProtection autoFilter="0"/>
  <mergeCells count="8">
    <mergeCell ref="P6:U6"/>
    <mergeCell ref="V6:AA6"/>
    <mergeCell ref="D6:I6"/>
    <mergeCell ref="J6:O6"/>
    <mergeCell ref="D5:I5"/>
    <mergeCell ref="J5:O5"/>
    <mergeCell ref="P5:U5"/>
    <mergeCell ref="V5:AA5"/>
  </mergeCells>
  <pageMargins left="0.19685039370078741" right="0.19685039370078741" top="0.74803149606299213" bottom="0.74803149606299213" header="0.31496062992125984" footer="0.31496062992125984"/>
  <pageSetup paperSize="9" scale="80" orientation="landscape" r:id="rId1"/>
  <ignoredErrors>
    <ignoredError sqref="O8" formulaRange="1"/>
    <ignoredError sqref="J5" formula="1"/>
  </ignoredError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Ark25">
    <tabColor rgb="FF00B050"/>
  </sheetPr>
  <dimension ref="B1:O137"/>
  <sheetViews>
    <sheetView workbookViewId="0">
      <selection activeCell="X8" sqref="X8"/>
    </sheetView>
  </sheetViews>
  <sheetFormatPr defaultColWidth="8.85546875" defaultRowHeight="15" x14ac:dyDescent="0.25"/>
  <cols>
    <col min="1" max="1" width="2.7109375" style="33" customWidth="1"/>
    <col min="2" max="2" width="5.140625" style="33" customWidth="1"/>
    <col min="3" max="3" width="21.42578125" style="33" customWidth="1"/>
    <col min="4" max="4" width="7.5703125" style="33" customWidth="1"/>
    <col min="5" max="5" width="6.140625" style="33" customWidth="1"/>
    <col min="6" max="6" width="5.140625" style="33" customWidth="1"/>
    <col min="7" max="7" width="6.140625" style="33" customWidth="1"/>
    <col min="8" max="8" width="5.140625" style="33" customWidth="1"/>
    <col min="9" max="9" width="6.140625" style="33" customWidth="1"/>
    <col min="10" max="10" width="6.28515625" style="33" customWidth="1"/>
    <col min="11" max="11" width="6.140625" style="33" customWidth="1"/>
    <col min="12" max="12" width="8" style="33" customWidth="1"/>
    <col min="13" max="13" width="6.140625" style="33" customWidth="1"/>
    <col min="14" max="15" width="5.140625" style="33" customWidth="1"/>
    <col min="16" max="16384" width="8.85546875" style="33"/>
  </cols>
  <sheetData>
    <row r="1" spans="2:15" ht="15" customHeight="1" thickBot="1" x14ac:dyDescent="0.3">
      <c r="D1" s="96"/>
    </row>
    <row r="2" spans="2:15" ht="15.75" x14ac:dyDescent="0.25">
      <c r="B2" s="191" t="s">
        <v>215</v>
      </c>
      <c r="C2" s="181"/>
      <c r="D2" s="181"/>
      <c r="E2" s="181"/>
      <c r="F2" s="181"/>
      <c r="G2" s="181"/>
      <c r="H2" s="181"/>
      <c r="I2" s="181"/>
      <c r="J2" s="181"/>
      <c r="K2" s="181"/>
      <c r="L2" s="181"/>
      <c r="M2" s="181"/>
      <c r="N2" s="182"/>
    </row>
    <row r="3" spans="2:15" x14ac:dyDescent="0.25">
      <c r="B3" s="192"/>
      <c r="C3" s="184"/>
      <c r="D3" s="184"/>
      <c r="E3" s="184"/>
      <c r="F3" s="184"/>
      <c r="G3" s="184"/>
      <c r="H3" s="184"/>
      <c r="I3" s="184"/>
      <c r="J3" s="184"/>
      <c r="K3" s="184"/>
      <c r="L3" s="184"/>
      <c r="M3" s="184"/>
      <c r="N3" s="193"/>
    </row>
    <row r="4" spans="2:15" x14ac:dyDescent="0.25">
      <c r="B4" s="194"/>
      <c r="C4" s="195"/>
      <c r="D4" s="195"/>
      <c r="E4" s="478" t="s">
        <v>56</v>
      </c>
      <c r="F4" s="478"/>
      <c r="G4" s="478" t="s">
        <v>57</v>
      </c>
      <c r="H4" s="478"/>
      <c r="I4" s="478" t="s">
        <v>60</v>
      </c>
      <c r="J4" s="478"/>
      <c r="K4" s="478" t="s">
        <v>61</v>
      </c>
      <c r="L4" s="478"/>
      <c r="M4" s="478" t="s">
        <v>62</v>
      </c>
      <c r="N4" s="486"/>
    </row>
    <row r="5" spans="2:15" x14ac:dyDescent="0.25">
      <c r="B5" s="208"/>
      <c r="C5" s="209"/>
      <c r="D5" s="209"/>
      <c r="E5" s="298" t="s">
        <v>58</v>
      </c>
      <c r="F5" s="298" t="s">
        <v>59</v>
      </c>
      <c r="G5" s="298" t="s">
        <v>58</v>
      </c>
      <c r="H5" s="298" t="s">
        <v>59</v>
      </c>
      <c r="I5" s="298" t="s">
        <v>58</v>
      </c>
      <c r="J5" s="298" t="s">
        <v>59</v>
      </c>
      <c r="K5" s="298" t="s">
        <v>58</v>
      </c>
      <c r="L5" s="298" t="s">
        <v>59</v>
      </c>
      <c r="M5" s="298" t="s">
        <v>58</v>
      </c>
      <c r="N5" s="299" t="s">
        <v>59</v>
      </c>
    </row>
    <row r="6" spans="2:15" ht="5.25" customHeight="1" thickBot="1" x14ac:dyDescent="0.3">
      <c r="B6" s="196"/>
      <c r="C6" s="197"/>
      <c r="D6" s="197"/>
      <c r="E6" s="198"/>
      <c r="F6" s="198"/>
      <c r="G6" s="198"/>
      <c r="H6" s="198"/>
      <c r="I6" s="198"/>
      <c r="J6" s="198"/>
      <c r="K6" s="198"/>
      <c r="L6" s="198"/>
      <c r="M6" s="198"/>
      <c r="N6" s="199"/>
    </row>
    <row r="7" spans="2:15" x14ac:dyDescent="0.25">
      <c r="B7" s="498"/>
      <c r="C7" s="499" t="s">
        <v>112</v>
      </c>
      <c r="D7" s="241" t="s">
        <v>51</v>
      </c>
      <c r="E7" s="261">
        <v>182.99985974437431</v>
      </c>
      <c r="F7" s="262">
        <v>0.43304509485274234</v>
      </c>
      <c r="G7" s="263">
        <v>148.39775819207836</v>
      </c>
      <c r="H7" s="262">
        <v>0.35116377336020571</v>
      </c>
      <c r="I7" s="263">
        <v>30.11124981340053</v>
      </c>
      <c r="J7" s="262">
        <v>7.1254311614189672E-2</v>
      </c>
      <c r="K7" s="263">
        <v>31.654312052095555</v>
      </c>
      <c r="L7" s="262">
        <v>7.4905765415590284E-2</v>
      </c>
      <c r="M7" s="263">
        <v>0.49063503050255142</v>
      </c>
      <c r="N7" s="262">
        <v>1.1610232577163877E-3</v>
      </c>
    </row>
    <row r="8" spans="2:15" x14ac:dyDescent="0.25">
      <c r="B8" s="498"/>
      <c r="C8" s="499"/>
      <c r="D8" s="99" t="s">
        <v>52</v>
      </c>
      <c r="E8" s="220">
        <v>243.19043368766393</v>
      </c>
      <c r="F8" s="259">
        <v>0.29514237786327607</v>
      </c>
      <c r="G8" s="219">
        <v>141.4182409957474</v>
      </c>
      <c r="H8" s="259">
        <v>0.17162893822679154</v>
      </c>
      <c r="I8" s="219">
        <v>177.60832034252078</v>
      </c>
      <c r="J8" s="259">
        <v>0.2155501809808775</v>
      </c>
      <c r="K8" s="219">
        <v>143.09861501391305</v>
      </c>
      <c r="L8" s="259">
        <v>0.17366828482402669</v>
      </c>
      <c r="M8" s="219">
        <v>20.008884310042042</v>
      </c>
      <c r="N8" s="259">
        <v>2.4283314125923057E-2</v>
      </c>
    </row>
    <row r="9" spans="2:15" x14ac:dyDescent="0.25">
      <c r="B9" s="498"/>
      <c r="C9" s="499"/>
      <c r="D9" s="99" t="s">
        <v>53</v>
      </c>
      <c r="E9" s="220">
        <v>20.033861023750337</v>
      </c>
      <c r="F9" s="259">
        <v>0.27113682860214744</v>
      </c>
      <c r="G9" s="219">
        <v>9.3027175734756931</v>
      </c>
      <c r="H9" s="259">
        <v>0.12590230796067925</v>
      </c>
      <c r="I9" s="219">
        <v>19.499785465216345</v>
      </c>
      <c r="J9" s="259">
        <v>0.26390868855449728</v>
      </c>
      <c r="K9" s="219">
        <v>18.355523934046804</v>
      </c>
      <c r="L9" s="259">
        <v>0.24842233561010277</v>
      </c>
      <c r="M9" s="219">
        <v>0.19847640930765612</v>
      </c>
      <c r="N9" s="259">
        <v>2.686165393092339E-3</v>
      </c>
    </row>
    <row r="10" spans="2:15" x14ac:dyDescent="0.25">
      <c r="B10" s="498"/>
      <c r="C10" s="499"/>
      <c r="D10" s="99" t="s">
        <v>54</v>
      </c>
      <c r="E10" s="220">
        <v>5.68551408381445</v>
      </c>
      <c r="F10" s="259">
        <v>0.14182781648851736</v>
      </c>
      <c r="G10" s="219">
        <v>4.2580944212124354</v>
      </c>
      <c r="H10" s="259">
        <v>0.10622016325343886</v>
      </c>
      <c r="I10" s="219">
        <v>9.7242458510568355</v>
      </c>
      <c r="J10" s="259">
        <v>0.24257587541276857</v>
      </c>
      <c r="K10" s="219">
        <v>3.091919394966816</v>
      </c>
      <c r="L10" s="259">
        <v>7.7129380049382454E-2</v>
      </c>
      <c r="M10" s="219">
        <v>2.2849031364553789</v>
      </c>
      <c r="N10" s="259">
        <v>5.6997980825300366E-2</v>
      </c>
      <c r="O10" s="454"/>
    </row>
    <row r="11" spans="2:15" ht="15.75" thickBot="1" x14ac:dyDescent="0.3">
      <c r="B11" s="498"/>
      <c r="C11" s="499"/>
      <c r="D11" s="268" t="s">
        <v>55</v>
      </c>
      <c r="E11" s="269">
        <v>10.855270657372941</v>
      </c>
      <c r="F11" s="266">
        <v>0.11798694249568432</v>
      </c>
      <c r="G11" s="270">
        <v>2.0816449797017769</v>
      </c>
      <c r="H11" s="266">
        <v>2.2625592144926054E-2</v>
      </c>
      <c r="I11" s="270">
        <v>6.143198829652917</v>
      </c>
      <c r="J11" s="266">
        <v>6.6770997235477983E-2</v>
      </c>
      <c r="K11" s="270">
        <v>1.6115274647703544</v>
      </c>
      <c r="L11" s="266">
        <v>1.751584131962039E-2</v>
      </c>
      <c r="M11" s="270">
        <v>1.4314193382412155</v>
      </c>
      <c r="N11" s="266">
        <v>1.5558229405691223E-2</v>
      </c>
    </row>
    <row r="12" spans="2:15" ht="14.25" customHeight="1" thickBot="1" x14ac:dyDescent="0.3">
      <c r="B12" s="322" t="s">
        <v>29</v>
      </c>
      <c r="C12" s="323" t="s">
        <v>0</v>
      </c>
      <c r="D12" s="324"/>
      <c r="E12" s="325"/>
      <c r="F12" s="325"/>
      <c r="G12" s="325"/>
      <c r="H12" s="325"/>
      <c r="I12" s="325"/>
      <c r="J12" s="325"/>
      <c r="K12" s="325"/>
      <c r="L12" s="325"/>
      <c r="M12" s="325"/>
      <c r="N12" s="326"/>
    </row>
    <row r="13" spans="2:15" x14ac:dyDescent="0.25">
      <c r="B13" s="158">
        <v>901</v>
      </c>
      <c r="C13" s="265" t="s">
        <v>5</v>
      </c>
      <c r="D13" s="241" t="s">
        <v>51</v>
      </c>
      <c r="E13" s="261">
        <v>5.7578915274974394</v>
      </c>
      <c r="F13" s="262">
        <v>0.44312129558066599</v>
      </c>
      <c r="G13" s="263">
        <v>4.0447238542426236</v>
      </c>
      <c r="H13" s="262">
        <v>0.31127770747307004</v>
      </c>
      <c r="I13" s="263">
        <v>0.94437638892958919</v>
      </c>
      <c r="J13" s="262">
        <v>7.2678216840280099E-2</v>
      </c>
      <c r="K13" s="263">
        <v>1.2186127617341884</v>
      </c>
      <c r="L13" s="262">
        <v>9.3783160591336304E-2</v>
      </c>
      <c r="M13" s="263">
        <v>2.2411717521510995E-2</v>
      </c>
      <c r="N13" s="262">
        <v>1.7247822847812899E-3</v>
      </c>
    </row>
    <row r="14" spans="2:15" x14ac:dyDescent="0.25">
      <c r="B14" s="30">
        <v>901</v>
      </c>
      <c r="C14" s="3" t="s">
        <v>5</v>
      </c>
      <c r="D14" s="99" t="s">
        <v>52</v>
      </c>
      <c r="E14" s="220">
        <v>6.5779214365283663</v>
      </c>
      <c r="F14" s="259">
        <v>0.24010491434446402</v>
      </c>
      <c r="G14" s="219">
        <v>4.1293448995110804</v>
      </c>
      <c r="H14" s="259">
        <v>0.150727857266585</v>
      </c>
      <c r="I14" s="219">
        <v>7.8441205157566207</v>
      </c>
      <c r="J14" s="259">
        <v>0.28632325617093501</v>
      </c>
      <c r="K14" s="219">
        <v>5.2629499662075343</v>
      </c>
      <c r="L14" s="259">
        <v>0.19210630029998998</v>
      </c>
      <c r="M14" s="219">
        <v>0.7295192363586892</v>
      </c>
      <c r="N14" s="259">
        <v>2.6628647886525501E-2</v>
      </c>
    </row>
    <row r="15" spans="2:15" x14ac:dyDescent="0.25">
      <c r="B15" s="30">
        <v>901</v>
      </c>
      <c r="C15" s="3" t="s">
        <v>5</v>
      </c>
      <c r="D15" s="99" t="s">
        <v>53</v>
      </c>
      <c r="E15" s="220">
        <v>0.84035097274459636</v>
      </c>
      <c r="F15" s="259">
        <v>0.25472205145800703</v>
      </c>
      <c r="G15" s="219">
        <v>0.79374932720320124</v>
      </c>
      <c r="H15" s="259">
        <v>0.24059644544501702</v>
      </c>
      <c r="I15" s="219">
        <v>0.88381538349537792</v>
      </c>
      <c r="J15" s="259">
        <v>0.26789671803296605</v>
      </c>
      <c r="K15" s="219">
        <v>0.61705004458115109</v>
      </c>
      <c r="L15" s="259">
        <v>0.187036438709205</v>
      </c>
      <c r="M15" s="219">
        <v>1.2415262330972024E-2</v>
      </c>
      <c r="N15" s="259">
        <v>3.7632384478665402E-3</v>
      </c>
    </row>
    <row r="16" spans="2:15" x14ac:dyDescent="0.25">
      <c r="B16" s="30">
        <v>901</v>
      </c>
      <c r="C16" s="3" t="s">
        <v>5</v>
      </c>
      <c r="D16" s="99" t="s">
        <v>54</v>
      </c>
      <c r="E16" s="220">
        <v>0.42601746012855557</v>
      </c>
      <c r="F16" s="259">
        <v>0.36930672017801902</v>
      </c>
      <c r="G16" s="219">
        <v>0.25492475816678878</v>
      </c>
      <c r="H16" s="259">
        <v>0.22098959583098304</v>
      </c>
      <c r="I16" s="219">
        <v>0.15717083315274835</v>
      </c>
      <c r="J16" s="259">
        <v>0.136248511696616</v>
      </c>
      <c r="K16" s="219">
        <v>0.31454437457597711</v>
      </c>
      <c r="L16" s="259">
        <v>0.27267274747388703</v>
      </c>
      <c r="M16" s="219">
        <v>0</v>
      </c>
      <c r="N16" s="259">
        <v>0</v>
      </c>
    </row>
    <row r="17" spans="2:14" ht="15.75" thickBot="1" x14ac:dyDescent="0.3">
      <c r="B17" s="31">
        <v>901</v>
      </c>
      <c r="C17" s="4" t="s">
        <v>5</v>
      </c>
      <c r="D17" s="115" t="s">
        <v>55</v>
      </c>
      <c r="E17" s="223">
        <v>0.12794944617000084</v>
      </c>
      <c r="F17" s="264">
        <v>5.08917312690177E-2</v>
      </c>
      <c r="G17" s="222">
        <v>3.8928342033071349E-2</v>
      </c>
      <c r="H17" s="264">
        <v>1.54836990764558E-2</v>
      </c>
      <c r="I17" s="222">
        <v>0.39640668227761117</v>
      </c>
      <c r="J17" s="264">
        <v>0.15767025924372499</v>
      </c>
      <c r="K17" s="222">
        <v>2.5922590671905582E-4</v>
      </c>
      <c r="L17" s="264">
        <v>1.0310677832231801E-4</v>
      </c>
      <c r="M17" s="222">
        <v>6.4214080127895923E-4</v>
      </c>
      <c r="N17" s="264">
        <v>2.5541069597238001E-4</v>
      </c>
    </row>
    <row r="18" spans="2:14" x14ac:dyDescent="0.25">
      <c r="B18" s="158">
        <v>902</v>
      </c>
      <c r="C18" s="265" t="s">
        <v>6</v>
      </c>
      <c r="D18" s="241" t="s">
        <v>51</v>
      </c>
      <c r="E18" s="261">
        <v>8.2963577298629154</v>
      </c>
      <c r="F18" s="262">
        <v>0.38729839876864008</v>
      </c>
      <c r="G18" s="263">
        <v>7.9687615022185669</v>
      </c>
      <c r="H18" s="262">
        <v>0.37200524259811901</v>
      </c>
      <c r="I18" s="263">
        <v>1.8141608502957571</v>
      </c>
      <c r="J18" s="262">
        <v>8.4690368388913598E-2</v>
      </c>
      <c r="K18" s="263">
        <v>1.9257536684856422</v>
      </c>
      <c r="L18" s="262">
        <v>8.98998496102274E-2</v>
      </c>
      <c r="M18" s="263">
        <v>6.242642210572618E-3</v>
      </c>
      <c r="N18" s="262">
        <v>2.9142491331316406E-4</v>
      </c>
    </row>
    <row r="19" spans="2:14" x14ac:dyDescent="0.25">
      <c r="B19" s="30">
        <v>902</v>
      </c>
      <c r="C19" s="3" t="s">
        <v>6</v>
      </c>
      <c r="D19" s="99" t="s">
        <v>52</v>
      </c>
      <c r="E19" s="220">
        <v>10.425745637957986</v>
      </c>
      <c r="F19" s="259">
        <v>0.25049105079205941</v>
      </c>
      <c r="G19" s="219">
        <v>7.7066721440547195</v>
      </c>
      <c r="H19" s="259">
        <v>0.18516204696628907</v>
      </c>
      <c r="I19" s="219">
        <v>9.3752131014003659</v>
      </c>
      <c r="J19" s="259">
        <v>0.22525074586696181</v>
      </c>
      <c r="K19" s="219">
        <v>9.6749035551692817</v>
      </c>
      <c r="L19" s="259">
        <v>0.23245116867447893</v>
      </c>
      <c r="M19" s="219">
        <v>0.69380086935855079</v>
      </c>
      <c r="N19" s="259">
        <v>1.6669398510292723E-2</v>
      </c>
    </row>
    <row r="20" spans="2:14" x14ac:dyDescent="0.25">
      <c r="B20" s="30">
        <v>902</v>
      </c>
      <c r="C20" s="3" t="s">
        <v>6</v>
      </c>
      <c r="D20" s="99" t="s">
        <v>53</v>
      </c>
      <c r="E20" s="220">
        <v>1.5636927618481875</v>
      </c>
      <c r="F20" s="259">
        <v>0.26448040056157102</v>
      </c>
      <c r="G20" s="219">
        <v>0.78818477045038793</v>
      </c>
      <c r="H20" s="259">
        <v>0.13331226497388299</v>
      </c>
      <c r="I20" s="219">
        <v>1.6878917443835373</v>
      </c>
      <c r="J20" s="259">
        <v>0.28548721050002995</v>
      </c>
      <c r="K20" s="219">
        <v>1.6843899056383442</v>
      </c>
      <c r="L20" s="259">
        <v>0.284894915302004</v>
      </c>
      <c r="M20" s="219">
        <v>1.1132975488976155E-2</v>
      </c>
      <c r="N20" s="259">
        <v>1.8830130116394503E-3</v>
      </c>
    </row>
    <row r="21" spans="2:14" x14ac:dyDescent="0.25">
      <c r="B21" s="30">
        <v>902</v>
      </c>
      <c r="C21" s="3" t="s">
        <v>6</v>
      </c>
      <c r="D21" s="99" t="s">
        <v>54</v>
      </c>
      <c r="E21" s="220">
        <v>1.8211561845350145E-2</v>
      </c>
      <c r="F21" s="259">
        <v>1.5202272085938599E-2</v>
      </c>
      <c r="G21" s="219">
        <v>0</v>
      </c>
      <c r="H21" s="259">
        <v>0</v>
      </c>
      <c r="I21" s="219">
        <v>0.14883216004497576</v>
      </c>
      <c r="J21" s="259">
        <v>0.12423904173377499</v>
      </c>
      <c r="K21" s="219">
        <v>8.3903806138309001E-2</v>
      </c>
      <c r="L21" s="259">
        <v>7.0039489242713804E-2</v>
      </c>
      <c r="M21" s="219">
        <v>0</v>
      </c>
      <c r="N21" s="259">
        <v>0</v>
      </c>
    </row>
    <row r="22" spans="2:14" ht="15.75" thickBot="1" x14ac:dyDescent="0.3">
      <c r="B22" s="31">
        <v>902</v>
      </c>
      <c r="C22" s="4" t="s">
        <v>6</v>
      </c>
      <c r="D22" s="115" t="s">
        <v>55</v>
      </c>
      <c r="E22" s="223">
        <v>0.9253266019803944</v>
      </c>
      <c r="F22" s="264">
        <v>0.22408366437101801</v>
      </c>
      <c r="G22" s="222">
        <v>0.34207525968845848</v>
      </c>
      <c r="H22" s="264">
        <v>8.2839375327157697E-2</v>
      </c>
      <c r="I22" s="222">
        <v>1.4264510725059056</v>
      </c>
      <c r="J22" s="264">
        <v>0.34543952663739003</v>
      </c>
      <c r="K22" s="222">
        <v>1.715358725777465E-2</v>
      </c>
      <c r="L22" s="264">
        <v>4.1540345663936594E-3</v>
      </c>
      <c r="M22" s="222">
        <v>3.5975157815224777E-3</v>
      </c>
      <c r="N22" s="264">
        <v>8.7119998196399397E-4</v>
      </c>
    </row>
    <row r="23" spans="2:14" x14ac:dyDescent="0.25">
      <c r="B23" s="158">
        <v>903</v>
      </c>
      <c r="C23" s="265" t="s">
        <v>7</v>
      </c>
      <c r="D23" s="241" t="s">
        <v>51</v>
      </c>
      <c r="E23" s="261">
        <v>4.4259739381404177</v>
      </c>
      <c r="F23" s="262">
        <v>0.367098761274122</v>
      </c>
      <c r="G23" s="263">
        <v>4.0161341267435295</v>
      </c>
      <c r="H23" s="262">
        <v>0.33310586181574198</v>
      </c>
      <c r="I23" s="263">
        <v>1.4311995436153135</v>
      </c>
      <c r="J23" s="262">
        <v>0.11870643319197102</v>
      </c>
      <c r="K23" s="263">
        <v>1.1650494358030754</v>
      </c>
      <c r="L23" s="262">
        <v>9.6631433145337911E-2</v>
      </c>
      <c r="M23" s="263">
        <v>8.2304633441996032E-3</v>
      </c>
      <c r="N23" s="262">
        <v>6.8265040431692795E-4</v>
      </c>
    </row>
    <row r="24" spans="2:14" x14ac:dyDescent="0.25">
      <c r="B24" s="30">
        <v>903</v>
      </c>
      <c r="C24" s="3" t="s">
        <v>7</v>
      </c>
      <c r="D24" s="99" t="s">
        <v>52</v>
      </c>
      <c r="E24" s="220">
        <v>8.0144242695829622</v>
      </c>
      <c r="F24" s="259">
        <v>0.27657919497362604</v>
      </c>
      <c r="G24" s="219">
        <v>5.154218737252708</v>
      </c>
      <c r="H24" s="259">
        <v>0.17787299762475803</v>
      </c>
      <c r="I24" s="219">
        <v>5.8448345235661625</v>
      </c>
      <c r="J24" s="259">
        <v>0.20170627020799156</v>
      </c>
      <c r="K24" s="219">
        <v>5.4361535149570548</v>
      </c>
      <c r="L24" s="259">
        <v>0.18760261652557947</v>
      </c>
      <c r="M24" s="219">
        <v>0.52739830433956447</v>
      </c>
      <c r="N24" s="259">
        <v>1.8200608495148023E-2</v>
      </c>
    </row>
    <row r="25" spans="2:14" x14ac:dyDescent="0.25">
      <c r="B25" s="30">
        <v>903</v>
      </c>
      <c r="C25" s="3" t="s">
        <v>7</v>
      </c>
      <c r="D25" s="99" t="s">
        <v>53</v>
      </c>
      <c r="E25" s="220">
        <v>0.12899519555689032</v>
      </c>
      <c r="F25" s="259">
        <v>3.9173022313326103E-2</v>
      </c>
      <c r="G25" s="219">
        <v>3.4894387527493666E-2</v>
      </c>
      <c r="H25" s="259">
        <v>1.05966630410007E-2</v>
      </c>
      <c r="I25" s="219">
        <v>1.5318948914502157</v>
      </c>
      <c r="J25" s="259">
        <v>0.46520300624672506</v>
      </c>
      <c r="K25" s="219">
        <v>1.3431937127278384</v>
      </c>
      <c r="L25" s="259">
        <v>0.40789858143671298</v>
      </c>
      <c r="M25" s="219">
        <v>5.4338078313748489E-3</v>
      </c>
      <c r="N25" s="259">
        <v>1.6501287083277201E-3</v>
      </c>
    </row>
    <row r="26" spans="2:14" x14ac:dyDescent="0.25">
      <c r="B26" s="30">
        <v>903</v>
      </c>
      <c r="C26" s="3" t="s">
        <v>7</v>
      </c>
      <c r="D26" s="99" t="s">
        <v>54</v>
      </c>
      <c r="E26" s="220">
        <v>0</v>
      </c>
      <c r="F26" s="259">
        <v>0</v>
      </c>
      <c r="G26" s="219">
        <v>1.3041986823926109E-3</v>
      </c>
      <c r="H26" s="259">
        <v>9.2748953347599904E-4</v>
      </c>
      <c r="I26" s="219">
        <v>0.29340591538362043</v>
      </c>
      <c r="J26" s="259">
        <v>0.20865756057889601</v>
      </c>
      <c r="K26" s="219">
        <v>0.10437811548936235</v>
      </c>
      <c r="L26" s="259">
        <v>7.4229188349378694E-2</v>
      </c>
      <c r="M26" s="219">
        <v>6.5702497798379639E-2</v>
      </c>
      <c r="N26" s="259">
        <v>4.6724766597243297E-2</v>
      </c>
    </row>
    <row r="27" spans="2:14" ht="15.75" thickBot="1" x14ac:dyDescent="0.3">
      <c r="B27" s="31">
        <v>903</v>
      </c>
      <c r="C27" s="4" t="s">
        <v>7</v>
      </c>
      <c r="D27" s="115" t="s">
        <v>55</v>
      </c>
      <c r="E27" s="223">
        <v>7.505785916645258E-3</v>
      </c>
      <c r="F27" s="264">
        <v>3.7869566332386102E-3</v>
      </c>
      <c r="G27" s="222">
        <v>0</v>
      </c>
      <c r="H27" s="264">
        <v>0</v>
      </c>
      <c r="I27" s="222">
        <v>0.47525570372665105</v>
      </c>
      <c r="J27" s="264">
        <v>0.23978471537815199</v>
      </c>
      <c r="K27" s="222">
        <v>0</v>
      </c>
      <c r="L27" s="264">
        <v>0</v>
      </c>
      <c r="M27" s="222">
        <v>3.5511665564684941E-4</v>
      </c>
      <c r="N27" s="264">
        <v>1.7916996162827101E-4</v>
      </c>
    </row>
    <row r="28" spans="2:14" x14ac:dyDescent="0.25">
      <c r="B28" s="150">
        <v>904</v>
      </c>
      <c r="C28" s="260" t="s">
        <v>8</v>
      </c>
      <c r="D28" s="99" t="s">
        <v>51</v>
      </c>
      <c r="E28" s="220">
        <v>13.734467270027807</v>
      </c>
      <c r="F28" s="259">
        <v>0.56219769782790496</v>
      </c>
      <c r="G28" s="219">
        <v>6.6694731419281394</v>
      </c>
      <c r="H28" s="259">
        <v>0.27300385026942897</v>
      </c>
      <c r="I28" s="219">
        <v>1.332837547077514</v>
      </c>
      <c r="J28" s="259">
        <v>5.4557500179186293E-2</v>
      </c>
      <c r="K28" s="219">
        <v>1.7041028279498769</v>
      </c>
      <c r="L28" s="259">
        <v>6.9754630296155903E-2</v>
      </c>
      <c r="M28" s="219">
        <v>5.0496173827065574E-2</v>
      </c>
      <c r="N28" s="259">
        <v>2.0669773436823298E-3</v>
      </c>
    </row>
    <row r="29" spans="2:14" x14ac:dyDescent="0.25">
      <c r="B29" s="30">
        <v>904</v>
      </c>
      <c r="C29" s="3" t="s">
        <v>8</v>
      </c>
      <c r="D29" s="99" t="s">
        <v>52</v>
      </c>
      <c r="E29" s="220">
        <v>18.983053740335414</v>
      </c>
      <c r="F29" s="259">
        <v>0.40845169082847305</v>
      </c>
      <c r="G29" s="219">
        <v>7.0533633461837617</v>
      </c>
      <c r="H29" s="259">
        <v>0.15176473839163401</v>
      </c>
      <c r="I29" s="219">
        <v>7.9343764399589443</v>
      </c>
      <c r="J29" s="259">
        <v>0.17072118727055602</v>
      </c>
      <c r="K29" s="219">
        <v>7.3890359210166796</v>
      </c>
      <c r="L29" s="259">
        <v>0.15898728712539903</v>
      </c>
      <c r="M29" s="219">
        <v>1.0515465320842861</v>
      </c>
      <c r="N29" s="259">
        <v>2.2625756892950502E-2</v>
      </c>
    </row>
    <row r="30" spans="2:14" x14ac:dyDescent="0.25">
      <c r="B30" s="30">
        <v>904</v>
      </c>
      <c r="C30" s="3" t="s">
        <v>8</v>
      </c>
      <c r="D30" s="99" t="s">
        <v>53</v>
      </c>
      <c r="E30" s="220">
        <v>0.40580715856694854</v>
      </c>
      <c r="F30" s="259">
        <v>0.16612785583686701</v>
      </c>
      <c r="G30" s="219">
        <v>0.84356618020689811</v>
      </c>
      <c r="H30" s="259">
        <v>0.34533604894786102</v>
      </c>
      <c r="I30" s="219">
        <v>0.59554253845590466</v>
      </c>
      <c r="J30" s="259">
        <v>0.24380103427131197</v>
      </c>
      <c r="K30" s="219">
        <v>0.49468159202068579</v>
      </c>
      <c r="L30" s="259">
        <v>0.20251094755098201</v>
      </c>
      <c r="M30" s="219">
        <v>1.5106247180135023E-2</v>
      </c>
      <c r="N30" s="259">
        <v>6.1841404243329302E-3</v>
      </c>
    </row>
    <row r="31" spans="2:14" x14ac:dyDescent="0.25">
      <c r="B31" s="30">
        <v>904</v>
      </c>
      <c r="C31" s="3" t="s">
        <v>8</v>
      </c>
      <c r="D31" s="99" t="s">
        <v>54</v>
      </c>
      <c r="E31" s="220">
        <v>0.23278762348261167</v>
      </c>
      <c r="F31" s="259">
        <v>9.7829656183857111E-2</v>
      </c>
      <c r="G31" s="219">
        <v>0.2837033043271201</v>
      </c>
      <c r="H31" s="259">
        <v>0.11922711484968401</v>
      </c>
      <c r="I31" s="219">
        <v>0.99571915601699978</v>
      </c>
      <c r="J31" s="259">
        <v>0.41845378732559502</v>
      </c>
      <c r="K31" s="219">
        <v>5.3325465848270553E-3</v>
      </c>
      <c r="L31" s="259">
        <v>2.2410177619129304E-3</v>
      </c>
      <c r="M31" s="219">
        <v>0</v>
      </c>
      <c r="N31" s="259">
        <v>0</v>
      </c>
    </row>
    <row r="32" spans="2:14" ht="15.75" thickBot="1" x14ac:dyDescent="0.3">
      <c r="B32" s="31">
        <v>904</v>
      </c>
      <c r="C32" s="4" t="s">
        <v>8</v>
      </c>
      <c r="D32" s="115" t="s">
        <v>55</v>
      </c>
      <c r="E32" s="223">
        <v>1.2542742482740588</v>
      </c>
      <c r="F32" s="264">
        <v>0.20061454733628997</v>
      </c>
      <c r="G32" s="222">
        <v>4.454161078855582E-2</v>
      </c>
      <c r="H32" s="264">
        <v>7.1241956041681312E-3</v>
      </c>
      <c r="I32" s="222">
        <v>0.34382614771496789</v>
      </c>
      <c r="J32" s="264">
        <v>5.4993177992080797E-2</v>
      </c>
      <c r="K32" s="222">
        <v>0.29393465781376071</v>
      </c>
      <c r="L32" s="264">
        <v>4.7013297454601408E-2</v>
      </c>
      <c r="M32" s="222">
        <v>0</v>
      </c>
      <c r="N32" s="264">
        <v>0</v>
      </c>
    </row>
    <row r="33" spans="2:14" x14ac:dyDescent="0.25">
      <c r="B33" s="150">
        <v>905</v>
      </c>
      <c r="C33" s="260" t="s">
        <v>9</v>
      </c>
      <c r="D33" s="99" t="s">
        <v>51</v>
      </c>
      <c r="E33" s="220">
        <v>6.0155218167797564</v>
      </c>
      <c r="F33" s="259">
        <v>0.40568173685373099</v>
      </c>
      <c r="G33" s="219">
        <v>4.3302576896533811</v>
      </c>
      <c r="H33" s="259">
        <v>0.29202894014325298</v>
      </c>
      <c r="I33" s="219">
        <v>1.2401825797831452</v>
      </c>
      <c r="J33" s="259">
        <v>8.3636871132070509E-2</v>
      </c>
      <c r="K33" s="219">
        <v>1.3449158175875877</v>
      </c>
      <c r="L33" s="259">
        <v>9.0699992688758016E-2</v>
      </c>
      <c r="M33" s="219">
        <v>2.0643288935630659E-2</v>
      </c>
      <c r="N33" s="259">
        <v>1.3921660605435502E-3</v>
      </c>
    </row>
    <row r="34" spans="2:14" x14ac:dyDescent="0.25">
      <c r="B34" s="30">
        <v>905</v>
      </c>
      <c r="C34" s="3" t="s">
        <v>9</v>
      </c>
      <c r="D34" s="99" t="s">
        <v>52</v>
      </c>
      <c r="E34" s="220">
        <v>7.9846826309282273</v>
      </c>
      <c r="F34" s="259">
        <v>0.29462131928915497</v>
      </c>
      <c r="G34" s="219">
        <v>4.5597594794910057</v>
      </c>
      <c r="H34" s="259">
        <v>0.16824743268884301</v>
      </c>
      <c r="I34" s="219">
        <v>6.3552110198508815</v>
      </c>
      <c r="J34" s="259">
        <v>0.234496565684011</v>
      </c>
      <c r="K34" s="219">
        <v>3.9176848475700834</v>
      </c>
      <c r="L34" s="259">
        <v>0.14455596192131298</v>
      </c>
      <c r="M34" s="219">
        <v>0.96686477062315102</v>
      </c>
      <c r="N34" s="259">
        <v>3.5675678979627E-2</v>
      </c>
    </row>
    <row r="35" spans="2:14" x14ac:dyDescent="0.25">
      <c r="B35" s="30">
        <v>905</v>
      </c>
      <c r="C35" s="3" t="s">
        <v>9</v>
      </c>
      <c r="D35" s="99" t="s">
        <v>53</v>
      </c>
      <c r="E35" s="220">
        <v>1.6329570895150314</v>
      </c>
      <c r="F35" s="259">
        <v>0.32603455089008598</v>
      </c>
      <c r="G35" s="219">
        <v>0.21068332837846374</v>
      </c>
      <c r="H35" s="259">
        <v>4.2064818964900698E-2</v>
      </c>
      <c r="I35" s="219">
        <v>1.6153317704938701</v>
      </c>
      <c r="J35" s="259">
        <v>0.32251549762882398</v>
      </c>
      <c r="K35" s="219">
        <v>1.382397019935131</v>
      </c>
      <c r="L35" s="259">
        <v>0.27600798235316698</v>
      </c>
      <c r="M35" s="219">
        <v>5.0254750611358139E-2</v>
      </c>
      <c r="N35" s="259">
        <v>1.00338123707424E-2</v>
      </c>
    </row>
    <row r="36" spans="2:14" x14ac:dyDescent="0.25">
      <c r="B36" s="30">
        <v>905</v>
      </c>
      <c r="C36" s="3" t="s">
        <v>9</v>
      </c>
      <c r="D36" s="99" t="s">
        <v>54</v>
      </c>
      <c r="E36" s="220">
        <v>0.3436658426919908</v>
      </c>
      <c r="F36" s="259">
        <v>0.17182776651300002</v>
      </c>
      <c r="G36" s="219">
        <v>0.17282070925874377</v>
      </c>
      <c r="H36" s="259">
        <v>8.6407762396499985E-2</v>
      </c>
      <c r="I36" s="219">
        <v>0.88805861363618033</v>
      </c>
      <c r="J36" s="259">
        <v>0.44401598633850003</v>
      </c>
      <c r="K36" s="219">
        <v>0</v>
      </c>
      <c r="L36" s="259">
        <v>0</v>
      </c>
      <c r="M36" s="219">
        <v>0.18968745195984521</v>
      </c>
      <c r="N36" s="259">
        <v>9.4840880753500001E-2</v>
      </c>
    </row>
    <row r="37" spans="2:14" ht="15.75" thickBot="1" x14ac:dyDescent="0.3">
      <c r="B37" s="31">
        <v>905</v>
      </c>
      <c r="C37" s="4" t="s">
        <v>9</v>
      </c>
      <c r="D37" s="115" t="s">
        <v>55</v>
      </c>
      <c r="E37" s="223">
        <v>0.37245820989538919</v>
      </c>
      <c r="F37" s="264">
        <v>0.12183981088843102</v>
      </c>
      <c r="G37" s="222">
        <v>5.662721226132858E-3</v>
      </c>
      <c r="H37" s="264">
        <v>1.8524088474240199E-3</v>
      </c>
      <c r="I37" s="222">
        <v>0.65675686786937271</v>
      </c>
      <c r="J37" s="264">
        <v>0.21484056588082001</v>
      </c>
      <c r="K37" s="222">
        <v>0</v>
      </c>
      <c r="L37" s="264">
        <v>0</v>
      </c>
      <c r="M37" s="222">
        <v>0</v>
      </c>
      <c r="N37" s="264">
        <v>0</v>
      </c>
    </row>
    <row r="38" spans="2:14" x14ac:dyDescent="0.25">
      <c r="B38" s="150">
        <v>906</v>
      </c>
      <c r="C38" s="260" t="s">
        <v>10</v>
      </c>
      <c r="D38" s="99" t="s">
        <v>51</v>
      </c>
      <c r="E38" s="220">
        <v>3.1427051371673427</v>
      </c>
      <c r="F38" s="259">
        <v>0.39180426863206497</v>
      </c>
      <c r="G38" s="219">
        <v>2.2241238865989401</v>
      </c>
      <c r="H38" s="259">
        <v>0.27728380318920198</v>
      </c>
      <c r="I38" s="219">
        <v>0.64710235243713055</v>
      </c>
      <c r="J38" s="259">
        <v>8.06749131276258E-2</v>
      </c>
      <c r="K38" s="219">
        <v>1.0959035541544235</v>
      </c>
      <c r="L38" s="259">
        <v>0.13662741866829198</v>
      </c>
      <c r="M38" s="219">
        <v>1.807333005987356E-2</v>
      </c>
      <c r="N38" s="259">
        <v>2.2532205717006198E-3</v>
      </c>
    </row>
    <row r="39" spans="2:14" x14ac:dyDescent="0.25">
      <c r="B39" s="30">
        <v>906</v>
      </c>
      <c r="C39" s="3" t="s">
        <v>10</v>
      </c>
      <c r="D39" s="99" t="s">
        <v>52</v>
      </c>
      <c r="E39" s="220">
        <v>4.899736779258812</v>
      </c>
      <c r="F39" s="259">
        <v>0.24885213474588097</v>
      </c>
      <c r="G39" s="219">
        <v>3.7945002434165209</v>
      </c>
      <c r="H39" s="259">
        <v>0.192718410887943</v>
      </c>
      <c r="I39" s="219">
        <v>4.8062545566473815</v>
      </c>
      <c r="J39" s="259">
        <v>0.24410427752299499</v>
      </c>
      <c r="K39" s="219">
        <v>4.5690002376167733</v>
      </c>
      <c r="L39" s="259">
        <v>0.23205439679912099</v>
      </c>
      <c r="M39" s="219">
        <v>0.46104701990456465</v>
      </c>
      <c r="N39" s="259">
        <v>2.3416060962122398E-2</v>
      </c>
    </row>
    <row r="40" spans="2:14" x14ac:dyDescent="0.25">
      <c r="B40" s="30">
        <v>906</v>
      </c>
      <c r="C40" s="3" t="s">
        <v>10</v>
      </c>
      <c r="D40" s="99" t="s">
        <v>53</v>
      </c>
      <c r="E40" s="220">
        <v>0.37557635973319869</v>
      </c>
      <c r="F40" s="259">
        <v>0.14224545313603501</v>
      </c>
      <c r="G40" s="219">
        <v>0.34985054189013809</v>
      </c>
      <c r="H40" s="259">
        <v>0.13250207999353797</v>
      </c>
      <c r="I40" s="219">
        <v>0.98961593660664238</v>
      </c>
      <c r="J40" s="259">
        <v>0.374806250939895</v>
      </c>
      <c r="K40" s="219">
        <v>0.6856920570671351</v>
      </c>
      <c r="L40" s="259">
        <v>0.259698393792896</v>
      </c>
      <c r="M40" s="219">
        <v>0</v>
      </c>
      <c r="N40" s="259">
        <v>0</v>
      </c>
    </row>
    <row r="41" spans="2:14" x14ac:dyDescent="0.25">
      <c r="B41" s="30">
        <v>906</v>
      </c>
      <c r="C41" s="3" t="s">
        <v>10</v>
      </c>
      <c r="D41" s="99" t="s">
        <v>54</v>
      </c>
      <c r="E41" s="220">
        <v>0.26856082451523755</v>
      </c>
      <c r="F41" s="259">
        <v>9.1145706606223509E-2</v>
      </c>
      <c r="G41" s="219">
        <v>0</v>
      </c>
      <c r="H41" s="259">
        <v>0</v>
      </c>
      <c r="I41" s="219">
        <v>0.15128868934251702</v>
      </c>
      <c r="J41" s="259">
        <v>5.1345219529108102E-2</v>
      </c>
      <c r="K41" s="219">
        <v>0.18380563681915801</v>
      </c>
      <c r="L41" s="259">
        <v>6.2381006896031911E-2</v>
      </c>
      <c r="M41" s="219">
        <v>0.14365604793298092</v>
      </c>
      <c r="N41" s="259">
        <v>4.8754810090948897E-2</v>
      </c>
    </row>
    <row r="42" spans="2:14" ht="15.75" thickBot="1" x14ac:dyDescent="0.3">
      <c r="B42" s="31">
        <v>906</v>
      </c>
      <c r="C42" s="4" t="s">
        <v>10</v>
      </c>
      <c r="D42" s="115" t="s">
        <v>55</v>
      </c>
      <c r="E42" s="223">
        <v>0</v>
      </c>
      <c r="F42" s="264">
        <v>0</v>
      </c>
      <c r="G42" s="222">
        <v>0</v>
      </c>
      <c r="H42" s="264">
        <v>0</v>
      </c>
      <c r="I42" s="222">
        <v>0</v>
      </c>
      <c r="J42" s="264">
        <v>0</v>
      </c>
      <c r="K42" s="222">
        <v>0</v>
      </c>
      <c r="L42" s="264">
        <v>0</v>
      </c>
      <c r="M42" s="222">
        <v>1.0880846878027204E-2</v>
      </c>
      <c r="N42" s="264">
        <v>4.6664666180730894E-3</v>
      </c>
    </row>
    <row r="43" spans="2:14" x14ac:dyDescent="0.25">
      <c r="B43" s="150">
        <v>907</v>
      </c>
      <c r="C43" s="260" t="s">
        <v>11</v>
      </c>
      <c r="D43" s="99" t="s">
        <v>51</v>
      </c>
      <c r="E43" s="220">
        <v>5.9024935322582639</v>
      </c>
      <c r="F43" s="259">
        <v>0.45714797687175401</v>
      </c>
      <c r="G43" s="219">
        <v>4.2681226945504172</v>
      </c>
      <c r="H43" s="259">
        <v>0.33056599625067901</v>
      </c>
      <c r="I43" s="219">
        <v>0.62355597776604998</v>
      </c>
      <c r="J43" s="259">
        <v>4.8294394927185409E-2</v>
      </c>
      <c r="K43" s="219">
        <v>1.6659350026601556</v>
      </c>
      <c r="L43" s="259">
        <v>0.129026624409456</v>
      </c>
      <c r="M43" s="219">
        <v>4.5553872023859049E-2</v>
      </c>
      <c r="N43" s="259">
        <v>3.5281462521847902E-3</v>
      </c>
    </row>
    <row r="44" spans="2:14" x14ac:dyDescent="0.25">
      <c r="B44" s="30">
        <v>907</v>
      </c>
      <c r="C44" s="3" t="s">
        <v>11</v>
      </c>
      <c r="D44" s="99" t="s">
        <v>52</v>
      </c>
      <c r="E44" s="220">
        <v>7.6126364987701471</v>
      </c>
      <c r="F44" s="259">
        <v>0.34738737429914102</v>
      </c>
      <c r="G44" s="219">
        <v>2.4418981583580068</v>
      </c>
      <c r="H44" s="259">
        <v>0.11143111715303101</v>
      </c>
      <c r="I44" s="219">
        <v>5.340043405009105</v>
      </c>
      <c r="J44" s="259">
        <v>0.24368215366768803</v>
      </c>
      <c r="K44" s="219">
        <v>4.0241484080979033</v>
      </c>
      <c r="L44" s="259">
        <v>0.18363392886354701</v>
      </c>
      <c r="M44" s="219">
        <v>0.84148882488764176</v>
      </c>
      <c r="N44" s="259">
        <v>3.8399652134580901E-2</v>
      </c>
    </row>
    <row r="45" spans="2:14" x14ac:dyDescent="0.25">
      <c r="B45" s="30">
        <v>907</v>
      </c>
      <c r="C45" s="3" t="s">
        <v>11</v>
      </c>
      <c r="D45" s="99" t="s">
        <v>53</v>
      </c>
      <c r="E45" s="220">
        <v>1.7571359018741164</v>
      </c>
      <c r="F45" s="259">
        <v>0.46051968965787798</v>
      </c>
      <c r="G45" s="219">
        <v>0.12204603531793169</v>
      </c>
      <c r="H45" s="259">
        <v>3.1986485648971101E-2</v>
      </c>
      <c r="I45" s="219">
        <v>1.1939187984956743</v>
      </c>
      <c r="J45" s="259">
        <v>0.31290870215189798</v>
      </c>
      <c r="K45" s="219">
        <v>0.5839101944570092</v>
      </c>
      <c r="L45" s="259">
        <v>0.15303434484072001</v>
      </c>
      <c r="M45" s="219">
        <v>2.2069425336573061E-2</v>
      </c>
      <c r="N45" s="259">
        <v>5.7840744680512802E-3</v>
      </c>
    </row>
    <row r="46" spans="2:14" x14ac:dyDescent="0.25">
      <c r="B46" s="30">
        <v>907</v>
      </c>
      <c r="C46" s="3" t="s">
        <v>11</v>
      </c>
      <c r="D46" s="99" t="s">
        <v>54</v>
      </c>
      <c r="E46" s="220" t="s">
        <v>157</v>
      </c>
      <c r="F46" s="266" t="s">
        <v>157</v>
      </c>
      <c r="G46" s="219" t="s">
        <v>157</v>
      </c>
      <c r="H46" s="266" t="s">
        <v>157</v>
      </c>
      <c r="I46" s="219" t="s">
        <v>157</v>
      </c>
      <c r="J46" s="266" t="s">
        <v>157</v>
      </c>
      <c r="K46" s="219" t="s">
        <v>157</v>
      </c>
      <c r="L46" s="266" t="s">
        <v>157</v>
      </c>
      <c r="M46" s="219" t="s">
        <v>157</v>
      </c>
      <c r="N46" s="266" t="s">
        <v>157</v>
      </c>
    </row>
    <row r="47" spans="2:14" ht="15.75" thickBot="1" x14ac:dyDescent="0.3">
      <c r="B47" s="31">
        <v>907</v>
      </c>
      <c r="C47" s="4" t="s">
        <v>11</v>
      </c>
      <c r="D47" s="115" t="s">
        <v>55</v>
      </c>
      <c r="E47" s="223">
        <v>0</v>
      </c>
      <c r="F47" s="264">
        <v>0</v>
      </c>
      <c r="G47" s="222">
        <v>0</v>
      </c>
      <c r="H47" s="264">
        <v>0</v>
      </c>
      <c r="I47" s="222">
        <v>0</v>
      </c>
      <c r="J47" s="264">
        <v>0</v>
      </c>
      <c r="K47" s="222">
        <v>1.0526023748295245E-3</v>
      </c>
      <c r="L47" s="264">
        <v>4.3721620048495111E-4</v>
      </c>
      <c r="M47" s="222">
        <v>0</v>
      </c>
      <c r="N47" s="264">
        <v>0</v>
      </c>
    </row>
    <row r="48" spans="2:14" x14ac:dyDescent="0.25">
      <c r="B48" s="150">
        <v>908</v>
      </c>
      <c r="C48" s="260" t="s">
        <v>12</v>
      </c>
      <c r="D48" s="99" t="s">
        <v>51</v>
      </c>
      <c r="E48" s="220">
        <v>4.6011344242441883</v>
      </c>
      <c r="F48" s="259">
        <v>0.38210800395668199</v>
      </c>
      <c r="G48" s="219">
        <v>4.1186296968586884</v>
      </c>
      <c r="H48" s="259">
        <v>0.34203768623037001</v>
      </c>
      <c r="I48" s="219">
        <v>0.8562409958607804</v>
      </c>
      <c r="J48" s="259">
        <v>7.1107798135671405E-2</v>
      </c>
      <c r="K48" s="219">
        <v>1.4826587541416123</v>
      </c>
      <c r="L48" s="259">
        <v>0.12312958606659599</v>
      </c>
      <c r="M48" s="219">
        <v>4.164689679387594E-3</v>
      </c>
      <c r="N48" s="259">
        <v>3.4586280550827304E-4</v>
      </c>
    </row>
    <row r="49" spans="2:14" x14ac:dyDescent="0.25">
      <c r="B49" s="30">
        <v>908</v>
      </c>
      <c r="C49" s="3" t="s">
        <v>12</v>
      </c>
      <c r="D49" s="99" t="s">
        <v>52</v>
      </c>
      <c r="E49" s="220">
        <v>5.8097627440150541</v>
      </c>
      <c r="F49" s="259">
        <v>0.28217977693846502</v>
      </c>
      <c r="G49" s="219">
        <v>3.5337434667120959</v>
      </c>
      <c r="H49" s="259">
        <v>0.171633677162083</v>
      </c>
      <c r="I49" s="219">
        <v>3.7992868060541674</v>
      </c>
      <c r="J49" s="259">
        <v>0.18453109889246799</v>
      </c>
      <c r="K49" s="219">
        <v>3.7769731516973275</v>
      </c>
      <c r="L49" s="259">
        <v>0.18344732623486998</v>
      </c>
      <c r="M49" s="219">
        <v>0.66569146805094948</v>
      </c>
      <c r="N49" s="259">
        <v>3.23325888235221E-2</v>
      </c>
    </row>
    <row r="50" spans="2:14" x14ac:dyDescent="0.25">
      <c r="B50" s="30">
        <v>908</v>
      </c>
      <c r="C50" s="3" t="s">
        <v>12</v>
      </c>
      <c r="D50" s="99" t="s">
        <v>53</v>
      </c>
      <c r="E50" s="220">
        <v>0.23054359509310424</v>
      </c>
      <c r="F50" s="259">
        <v>8.5927221699920703E-2</v>
      </c>
      <c r="G50" s="219">
        <v>0.5235301014379834</v>
      </c>
      <c r="H50" s="259">
        <v>0.19512789793477603</v>
      </c>
      <c r="I50" s="219">
        <v>0.54108269132252007</v>
      </c>
      <c r="J50" s="259">
        <v>0.20167002408582901</v>
      </c>
      <c r="K50" s="219">
        <v>1.0039898396968263</v>
      </c>
      <c r="L50" s="259">
        <v>0.37420279450946003</v>
      </c>
      <c r="M50" s="219">
        <v>3.0281278011502511E-4</v>
      </c>
      <c r="N50" s="259">
        <v>1.12863082923666E-4</v>
      </c>
    </row>
    <row r="51" spans="2:14" x14ac:dyDescent="0.25">
      <c r="B51" s="30">
        <v>908</v>
      </c>
      <c r="C51" s="3" t="s">
        <v>12</v>
      </c>
      <c r="D51" s="99" t="s">
        <v>54</v>
      </c>
      <c r="E51" s="220">
        <v>3.836426993306704E-2</v>
      </c>
      <c r="F51" s="259">
        <v>2.2922242696031499E-2</v>
      </c>
      <c r="G51" s="219">
        <v>0.49174299305898045</v>
      </c>
      <c r="H51" s="259">
        <v>0.29381120116808002</v>
      </c>
      <c r="I51" s="219">
        <v>0.82343092391297745</v>
      </c>
      <c r="J51" s="259">
        <v>0.491991207294734</v>
      </c>
      <c r="K51" s="219">
        <v>0.31929279980159953</v>
      </c>
      <c r="L51" s="259">
        <v>0.19077404733406197</v>
      </c>
      <c r="M51" s="219">
        <v>5.703033957555712E-4</v>
      </c>
      <c r="N51" s="259">
        <v>3.4075020509154804E-4</v>
      </c>
    </row>
    <row r="52" spans="2:14" ht="15.75" thickBot="1" x14ac:dyDescent="0.3">
      <c r="B52" s="31">
        <v>908</v>
      </c>
      <c r="C52" s="4" t="s">
        <v>12</v>
      </c>
      <c r="D52" s="115" t="s">
        <v>55</v>
      </c>
      <c r="E52" s="223">
        <v>0.67581362355726315</v>
      </c>
      <c r="F52" s="264">
        <v>0.15595027219379701</v>
      </c>
      <c r="G52" s="222">
        <v>1.782135534908519E-4</v>
      </c>
      <c r="H52" s="264">
        <v>4.1124433137692198E-5</v>
      </c>
      <c r="I52" s="222">
        <v>0.75025487773379018</v>
      </c>
      <c r="J52" s="264">
        <v>0.17312828318175297</v>
      </c>
      <c r="K52" s="222">
        <v>0.20253867355580743</v>
      </c>
      <c r="L52" s="264">
        <v>4.6737680582022795E-2</v>
      </c>
      <c r="M52" s="222">
        <v>0.24874368546847045</v>
      </c>
      <c r="N52" s="264">
        <v>5.7399916342481504E-2</v>
      </c>
    </row>
    <row r="53" spans="2:14" x14ac:dyDescent="0.25">
      <c r="B53" s="150">
        <v>909</v>
      </c>
      <c r="C53" s="260" t="s">
        <v>13</v>
      </c>
      <c r="D53" s="99" t="s">
        <v>51</v>
      </c>
      <c r="E53" s="220">
        <v>7.5252274934937446</v>
      </c>
      <c r="F53" s="259">
        <v>0.356722776404094</v>
      </c>
      <c r="G53" s="219">
        <v>10.062596807348999</v>
      </c>
      <c r="H53" s="259">
        <v>0.47700318349923798</v>
      </c>
      <c r="I53" s="219">
        <v>1.1284353035733132</v>
      </c>
      <c r="J53" s="259">
        <v>5.3491881120019402E-2</v>
      </c>
      <c r="K53" s="219">
        <v>1.2363688806012934</v>
      </c>
      <c r="L53" s="259">
        <v>5.8608319832063001E-2</v>
      </c>
      <c r="M53" s="219">
        <v>3.1658137232583573E-2</v>
      </c>
      <c r="N53" s="259">
        <v>1.5007092634944301E-3</v>
      </c>
    </row>
    <row r="54" spans="2:14" x14ac:dyDescent="0.25">
      <c r="B54" s="30">
        <v>909</v>
      </c>
      <c r="C54" s="3" t="s">
        <v>13</v>
      </c>
      <c r="D54" s="99" t="s">
        <v>52</v>
      </c>
      <c r="E54" s="220">
        <v>12.128517691542568</v>
      </c>
      <c r="F54" s="259">
        <v>0.30633278857379403</v>
      </c>
      <c r="G54" s="219">
        <v>7.7775417714262618</v>
      </c>
      <c r="H54" s="259">
        <v>0.19643917910525402</v>
      </c>
      <c r="I54" s="219">
        <v>6.8233747885337488</v>
      </c>
      <c r="J54" s="259">
        <v>0.17233956198235301</v>
      </c>
      <c r="K54" s="219">
        <v>6.5810945142527872</v>
      </c>
      <c r="L54" s="259">
        <v>0.16622023281744899</v>
      </c>
      <c r="M54" s="219">
        <v>1.0526238873269194</v>
      </c>
      <c r="N54" s="259">
        <v>2.6586366027985E-2</v>
      </c>
    </row>
    <row r="55" spans="2:14" x14ac:dyDescent="0.25">
      <c r="B55" s="30">
        <v>909</v>
      </c>
      <c r="C55" s="3" t="s">
        <v>13</v>
      </c>
      <c r="D55" s="99" t="s">
        <v>53</v>
      </c>
      <c r="E55" s="220">
        <v>2.0820116094942649</v>
      </c>
      <c r="F55" s="259">
        <v>0.57414688081534604</v>
      </c>
      <c r="G55" s="219">
        <v>0.3607446321501841</v>
      </c>
      <c r="H55" s="259">
        <v>9.9480907971602806E-2</v>
      </c>
      <c r="I55" s="219">
        <v>0.80561579631576263</v>
      </c>
      <c r="J55" s="259">
        <v>0.22216100740313399</v>
      </c>
      <c r="K55" s="219">
        <v>0.32245728311768168</v>
      </c>
      <c r="L55" s="259">
        <v>8.8922579707986907E-2</v>
      </c>
      <c r="M55" s="219">
        <v>0</v>
      </c>
      <c r="N55" s="259">
        <v>0</v>
      </c>
    </row>
    <row r="56" spans="2:14" x14ac:dyDescent="0.25">
      <c r="B56" s="30">
        <v>909</v>
      </c>
      <c r="C56" s="3" t="s">
        <v>13</v>
      </c>
      <c r="D56" s="99" t="s">
        <v>54</v>
      </c>
      <c r="E56" s="220">
        <v>1.0296347113473951</v>
      </c>
      <c r="F56" s="259">
        <v>0.343324867655458</v>
      </c>
      <c r="G56" s="219">
        <v>9.1961540791343541E-2</v>
      </c>
      <c r="H56" s="259">
        <v>3.0663966039240795E-2</v>
      </c>
      <c r="I56" s="219">
        <v>0.95502643053627168</v>
      </c>
      <c r="J56" s="259">
        <v>0.31844723109835299</v>
      </c>
      <c r="K56" s="219">
        <v>0</v>
      </c>
      <c r="L56" s="259">
        <v>0</v>
      </c>
      <c r="M56" s="219">
        <v>0</v>
      </c>
      <c r="N56" s="259">
        <v>0</v>
      </c>
    </row>
    <row r="57" spans="2:14" ht="15.75" thickBot="1" x14ac:dyDescent="0.3">
      <c r="B57" s="31">
        <v>909</v>
      </c>
      <c r="C57" s="4" t="s">
        <v>13</v>
      </c>
      <c r="D57" s="115" t="s">
        <v>55</v>
      </c>
      <c r="E57" s="223">
        <v>8.0610686522679373E-2</v>
      </c>
      <c r="F57" s="264">
        <v>2.7759361179471597E-2</v>
      </c>
      <c r="G57" s="222">
        <v>4.4177622208588585E-3</v>
      </c>
      <c r="H57" s="264">
        <v>1.5213151305856099E-3</v>
      </c>
      <c r="I57" s="222">
        <v>0.28651657488284932</v>
      </c>
      <c r="J57" s="264">
        <v>9.8665790221752495E-2</v>
      </c>
      <c r="K57" s="222">
        <v>0</v>
      </c>
      <c r="L57" s="264">
        <v>0</v>
      </c>
      <c r="M57" s="222">
        <v>5.8191831498418382E-2</v>
      </c>
      <c r="N57" s="264">
        <v>2.00391305165857E-2</v>
      </c>
    </row>
    <row r="58" spans="2:14" x14ac:dyDescent="0.25">
      <c r="B58" s="150">
        <v>910</v>
      </c>
      <c r="C58" s="260" t="s">
        <v>14</v>
      </c>
      <c r="D58" s="99" t="s">
        <v>51</v>
      </c>
      <c r="E58" s="220">
        <v>8.2290829275192756</v>
      </c>
      <c r="F58" s="259">
        <v>0.54822140803472208</v>
      </c>
      <c r="G58" s="219">
        <v>3.8236177087306733</v>
      </c>
      <c r="H58" s="259">
        <v>0.254729366872323</v>
      </c>
      <c r="I58" s="219">
        <v>0.83816898357909542</v>
      </c>
      <c r="J58" s="259">
        <v>5.5838807847241392E-2</v>
      </c>
      <c r="K58" s="219">
        <v>1.0414363759319203</v>
      </c>
      <c r="L58" s="259">
        <v>6.93804791397441E-2</v>
      </c>
      <c r="M58" s="219">
        <v>6.0003500201496737E-2</v>
      </c>
      <c r="N58" s="259">
        <v>3.9974324790761099E-3</v>
      </c>
    </row>
    <row r="59" spans="2:14" x14ac:dyDescent="0.25">
      <c r="B59" s="30">
        <v>910</v>
      </c>
      <c r="C59" s="3" t="s">
        <v>14</v>
      </c>
      <c r="D59" s="99" t="s">
        <v>52</v>
      </c>
      <c r="E59" s="220">
        <v>6.2142484236550555</v>
      </c>
      <c r="F59" s="259">
        <v>0.23724672037483999</v>
      </c>
      <c r="G59" s="219">
        <v>3.3606730416751498</v>
      </c>
      <c r="H59" s="259">
        <v>0.128303312489817</v>
      </c>
      <c r="I59" s="219">
        <v>7.1696762209702589</v>
      </c>
      <c r="J59" s="259">
        <v>0.27372291122120895</v>
      </c>
      <c r="K59" s="219">
        <v>6.0681004847000874</v>
      </c>
      <c r="L59" s="259">
        <v>0.231667104491667</v>
      </c>
      <c r="M59" s="219">
        <v>0.78228963019697895</v>
      </c>
      <c r="N59" s="259">
        <v>2.9866145749982302E-2</v>
      </c>
    </row>
    <row r="60" spans="2:14" x14ac:dyDescent="0.25">
      <c r="B60" s="30">
        <v>910</v>
      </c>
      <c r="C60" s="3" t="s">
        <v>14</v>
      </c>
      <c r="D60" s="99" t="s">
        <v>53</v>
      </c>
      <c r="E60" s="220">
        <v>0.41790877592473413</v>
      </c>
      <c r="F60" s="259">
        <v>0.31761537041027998</v>
      </c>
      <c r="G60" s="219">
        <v>0.14381002894863937</v>
      </c>
      <c r="H60" s="259">
        <v>0.10929723960011199</v>
      </c>
      <c r="I60" s="219">
        <v>0.57873840118248199</v>
      </c>
      <c r="J60" s="259">
        <v>0.43984769464456702</v>
      </c>
      <c r="K60" s="219">
        <v>0.17199334565580374</v>
      </c>
      <c r="L60" s="259">
        <v>0.13071687730819498</v>
      </c>
      <c r="M60" s="219">
        <v>0</v>
      </c>
      <c r="N60" s="259">
        <v>0</v>
      </c>
    </row>
    <row r="61" spans="2:14" x14ac:dyDescent="0.25">
      <c r="B61" s="30">
        <v>910</v>
      </c>
      <c r="C61" s="3" t="s">
        <v>14</v>
      </c>
      <c r="D61" s="99" t="s">
        <v>54</v>
      </c>
      <c r="E61" s="220">
        <v>0</v>
      </c>
      <c r="F61" s="259">
        <v>0</v>
      </c>
      <c r="G61" s="219">
        <v>0</v>
      </c>
      <c r="H61" s="259">
        <v>0</v>
      </c>
      <c r="I61" s="219">
        <v>0</v>
      </c>
      <c r="J61" s="259">
        <v>0</v>
      </c>
      <c r="K61" s="219">
        <v>0.77900928607191455</v>
      </c>
      <c r="L61" s="259">
        <v>0.99673638117599994</v>
      </c>
      <c r="M61" s="219">
        <v>2.5507139280854401E-3</v>
      </c>
      <c r="N61" s="259">
        <v>3.263618824E-3</v>
      </c>
    </row>
    <row r="62" spans="2:14" ht="15.75" thickBot="1" x14ac:dyDescent="0.3">
      <c r="B62" s="31">
        <v>910</v>
      </c>
      <c r="C62" s="4" t="s">
        <v>14</v>
      </c>
      <c r="D62" s="115" t="s">
        <v>55</v>
      </c>
      <c r="E62" s="223">
        <v>0.14298243518333545</v>
      </c>
      <c r="F62" s="264">
        <v>3.1565402537758504E-2</v>
      </c>
      <c r="G62" s="222">
        <v>1.4014197548544596E-2</v>
      </c>
      <c r="H62" s="264">
        <v>3.0938330732461598E-3</v>
      </c>
      <c r="I62" s="222">
        <v>0.12077962601039134</v>
      </c>
      <c r="J62" s="264">
        <v>2.6663817191877496E-2</v>
      </c>
      <c r="K62" s="222">
        <v>0.13961508984120063</v>
      </c>
      <c r="L62" s="264">
        <v>3.0822013246116896E-2</v>
      </c>
      <c r="M62" s="222">
        <v>1.8124076009355108E-4</v>
      </c>
      <c r="N62" s="264">
        <v>4.0011470928346802E-5</v>
      </c>
    </row>
    <row r="63" spans="2:14" x14ac:dyDescent="0.25">
      <c r="B63" s="150">
        <v>911</v>
      </c>
      <c r="C63" s="260" t="s">
        <v>15</v>
      </c>
      <c r="D63" s="99" t="s">
        <v>51</v>
      </c>
      <c r="E63" s="220">
        <v>6.0771310185555221</v>
      </c>
      <c r="F63" s="259">
        <v>0.38762305625327831</v>
      </c>
      <c r="G63" s="219">
        <v>5.901560671564325</v>
      </c>
      <c r="H63" s="259">
        <v>0.37642449655785931</v>
      </c>
      <c r="I63" s="219">
        <v>1.1992603919665197</v>
      </c>
      <c r="J63" s="259">
        <v>7.6493492892976994E-2</v>
      </c>
      <c r="K63" s="219">
        <v>1.0759548051918548</v>
      </c>
      <c r="L63" s="259">
        <v>6.8628582912796887E-2</v>
      </c>
      <c r="M63" s="219">
        <v>3.790987840414993E-2</v>
      </c>
      <c r="N63" s="259">
        <v>2.4180395131088608E-3</v>
      </c>
    </row>
    <row r="64" spans="2:14" x14ac:dyDescent="0.25">
      <c r="B64" s="30">
        <v>911</v>
      </c>
      <c r="C64" s="3" t="s">
        <v>15</v>
      </c>
      <c r="D64" s="99" t="s">
        <v>52</v>
      </c>
      <c r="E64" s="220">
        <v>9.0008390201323056</v>
      </c>
      <c r="F64" s="259">
        <v>0.25874234826843645</v>
      </c>
      <c r="G64" s="219">
        <v>6.480377776032836</v>
      </c>
      <c r="H64" s="259">
        <v>0.18628798489639878</v>
      </c>
      <c r="I64" s="219">
        <v>7.7044236869654465</v>
      </c>
      <c r="J64" s="259">
        <v>0.2214749838722371</v>
      </c>
      <c r="K64" s="219">
        <v>6.645297032295062</v>
      </c>
      <c r="L64" s="259">
        <v>0.19102883133799475</v>
      </c>
      <c r="M64" s="219">
        <v>1.3513684327787088</v>
      </c>
      <c r="N64" s="259">
        <v>3.8847072021943589E-2</v>
      </c>
    </row>
    <row r="65" spans="2:14" x14ac:dyDescent="0.25">
      <c r="B65" s="30">
        <v>911</v>
      </c>
      <c r="C65" s="3" t="s">
        <v>15</v>
      </c>
      <c r="D65" s="99" t="s">
        <v>53</v>
      </c>
      <c r="E65" s="220">
        <v>0.44796624636013771</v>
      </c>
      <c r="F65" s="259">
        <v>0.22015247019861298</v>
      </c>
      <c r="G65" s="219">
        <v>0.17738356027503444</v>
      </c>
      <c r="H65" s="259">
        <v>8.7174936246822501E-2</v>
      </c>
      <c r="I65" s="219">
        <v>1.026895475610816</v>
      </c>
      <c r="J65" s="259">
        <v>0.50466654000924704</v>
      </c>
      <c r="K65" s="219">
        <v>0.26366207067980962</v>
      </c>
      <c r="L65" s="259">
        <v>0.12957640587763397</v>
      </c>
      <c r="M65" s="219">
        <v>4.4875647746509044E-4</v>
      </c>
      <c r="N65" s="259">
        <v>2.2054082831978101E-4</v>
      </c>
    </row>
    <row r="66" spans="2:14" x14ac:dyDescent="0.25">
      <c r="B66" s="30">
        <v>911</v>
      </c>
      <c r="C66" s="3" t="s">
        <v>15</v>
      </c>
      <c r="D66" s="99" t="s">
        <v>54</v>
      </c>
      <c r="E66" s="220">
        <v>0</v>
      </c>
      <c r="F66" s="259">
        <v>0</v>
      </c>
      <c r="G66" s="219">
        <v>0</v>
      </c>
      <c r="H66" s="259">
        <v>0</v>
      </c>
      <c r="I66" s="219">
        <v>0</v>
      </c>
      <c r="J66" s="259">
        <v>0</v>
      </c>
      <c r="K66" s="219">
        <v>0.11910512701526992</v>
      </c>
      <c r="L66" s="259">
        <v>9.9088299610876715E-2</v>
      </c>
      <c r="M66" s="219">
        <v>0</v>
      </c>
      <c r="N66" s="259">
        <v>0</v>
      </c>
    </row>
    <row r="67" spans="2:14" ht="15.75" thickBot="1" x14ac:dyDescent="0.3">
      <c r="B67" s="31">
        <v>911</v>
      </c>
      <c r="C67" s="4" t="s">
        <v>15</v>
      </c>
      <c r="D67" s="115" t="s">
        <v>55</v>
      </c>
      <c r="E67" s="223">
        <v>5.2001369093269412E-2</v>
      </c>
      <c r="F67" s="264">
        <v>1.39904085073621E-2</v>
      </c>
      <c r="G67" s="222">
        <v>4.3033695590707743E-2</v>
      </c>
      <c r="H67" s="264">
        <v>1.1577752497547101E-2</v>
      </c>
      <c r="I67" s="222">
        <v>0.3147843160082428</v>
      </c>
      <c r="J67" s="264">
        <v>8.4689331251393704E-2</v>
      </c>
      <c r="K67" s="222">
        <v>3.9226597394182668E-2</v>
      </c>
      <c r="L67" s="264">
        <v>1.05534937150236E-2</v>
      </c>
      <c r="M67" s="222">
        <v>5.1534389606899128E-2</v>
      </c>
      <c r="N67" s="264">
        <v>1.3864772704059298E-2</v>
      </c>
    </row>
    <row r="68" spans="2:14" x14ac:dyDescent="0.25">
      <c r="B68" s="150">
        <v>912</v>
      </c>
      <c r="C68" s="260" t="s">
        <v>16</v>
      </c>
      <c r="D68" s="99" t="s">
        <v>51</v>
      </c>
      <c r="E68" s="220">
        <v>9.1604827174640047</v>
      </c>
      <c r="F68" s="259">
        <v>0.44078842680814806</v>
      </c>
      <c r="G68" s="219">
        <v>6.2337069060197985</v>
      </c>
      <c r="H68" s="259">
        <v>0.29995644826108497</v>
      </c>
      <c r="I68" s="219">
        <v>2.3030329270968841</v>
      </c>
      <c r="J68" s="259">
        <v>0.11081842432681702</v>
      </c>
      <c r="K68" s="219">
        <v>2.1581458613667412</v>
      </c>
      <c r="L68" s="259">
        <v>0.10384668017994102</v>
      </c>
      <c r="M68" s="219">
        <v>7.0717299370834638E-2</v>
      </c>
      <c r="N68" s="259">
        <v>3.4028083561976901E-3</v>
      </c>
    </row>
    <row r="69" spans="2:14" x14ac:dyDescent="0.25">
      <c r="B69" s="30">
        <v>912</v>
      </c>
      <c r="C69" s="3" t="s">
        <v>16</v>
      </c>
      <c r="D69" s="99" t="s">
        <v>52</v>
      </c>
      <c r="E69" s="220">
        <v>13.382589150710045</v>
      </c>
      <c r="F69" s="259">
        <v>0.30790542990651298</v>
      </c>
      <c r="G69" s="219">
        <v>5.1172000184988917</v>
      </c>
      <c r="H69" s="259">
        <v>0.11773608633348201</v>
      </c>
      <c r="I69" s="219">
        <v>9.3798242458430323</v>
      </c>
      <c r="J69" s="259">
        <v>0.21581016829696201</v>
      </c>
      <c r="K69" s="219">
        <v>11.294690027848144</v>
      </c>
      <c r="L69" s="259">
        <v>0.25986723118529503</v>
      </c>
      <c r="M69" s="219">
        <v>0.80534352413969879</v>
      </c>
      <c r="N69" s="259">
        <v>1.8529272716221998E-2</v>
      </c>
    </row>
    <row r="70" spans="2:14" x14ac:dyDescent="0.25">
      <c r="B70" s="30">
        <v>912</v>
      </c>
      <c r="C70" s="3" t="s">
        <v>16</v>
      </c>
      <c r="D70" s="99" t="s">
        <v>53</v>
      </c>
      <c r="E70" s="220">
        <v>1.8063687752432673</v>
      </c>
      <c r="F70" s="259">
        <v>0.45157413084558301</v>
      </c>
      <c r="G70" s="219">
        <v>0.17048834137455135</v>
      </c>
      <c r="H70" s="259">
        <v>4.2620380528416699E-2</v>
      </c>
      <c r="I70" s="219">
        <v>0.65157322868734002</v>
      </c>
      <c r="J70" s="259">
        <v>0.16288679170016698</v>
      </c>
      <c r="K70" s="219">
        <v>1.3217367171966616</v>
      </c>
      <c r="L70" s="259">
        <v>0.33042096246066699</v>
      </c>
      <c r="M70" s="219">
        <v>1.61701034582672E-3</v>
      </c>
      <c r="N70" s="259">
        <v>4.04236417E-4</v>
      </c>
    </row>
    <row r="71" spans="2:14" x14ac:dyDescent="0.25">
      <c r="B71" s="30">
        <v>912</v>
      </c>
      <c r="C71" s="3" t="s">
        <v>16</v>
      </c>
      <c r="D71" s="99" t="s">
        <v>54</v>
      </c>
      <c r="E71" s="220">
        <v>0.29046337510965459</v>
      </c>
      <c r="F71" s="259">
        <v>0.35283380721020197</v>
      </c>
      <c r="G71" s="219">
        <v>0</v>
      </c>
      <c r="H71" s="259">
        <v>0</v>
      </c>
      <c r="I71" s="219">
        <v>0.34713128217532774</v>
      </c>
      <c r="J71" s="259">
        <v>0.42166986404203893</v>
      </c>
      <c r="K71" s="219">
        <v>0</v>
      </c>
      <c r="L71" s="259">
        <v>0</v>
      </c>
      <c r="M71" s="219">
        <v>0</v>
      </c>
      <c r="N71" s="259">
        <v>0</v>
      </c>
    </row>
    <row r="72" spans="2:14" ht="15.75" thickBot="1" x14ac:dyDescent="0.3">
      <c r="B72" s="31">
        <v>912</v>
      </c>
      <c r="C72" s="4" t="s">
        <v>16</v>
      </c>
      <c r="D72" s="115" t="s">
        <v>55</v>
      </c>
      <c r="E72" s="223">
        <v>8.5481668449107779E-3</v>
      </c>
      <c r="F72" s="264">
        <v>1.6893844074741702E-3</v>
      </c>
      <c r="G72" s="222">
        <v>0</v>
      </c>
      <c r="H72" s="264">
        <v>0</v>
      </c>
      <c r="I72" s="222">
        <v>0</v>
      </c>
      <c r="J72" s="264">
        <v>0</v>
      </c>
      <c r="K72" s="222">
        <v>0</v>
      </c>
      <c r="L72" s="264">
        <v>0</v>
      </c>
      <c r="M72" s="222">
        <v>0</v>
      </c>
      <c r="N72" s="264">
        <v>0</v>
      </c>
    </row>
    <row r="73" spans="2:14" x14ac:dyDescent="0.25">
      <c r="B73" s="150">
        <v>913</v>
      </c>
      <c r="C73" s="260" t="s">
        <v>17</v>
      </c>
      <c r="D73" s="99" t="s">
        <v>51</v>
      </c>
      <c r="E73" s="220">
        <v>4.1858221500208082</v>
      </c>
      <c r="F73" s="259">
        <v>0.37652714511040902</v>
      </c>
      <c r="G73" s="219">
        <v>4.5087026957868774</v>
      </c>
      <c r="H73" s="259">
        <v>0.405571209992235</v>
      </c>
      <c r="I73" s="219">
        <v>0.82903499332758912</v>
      </c>
      <c r="J73" s="259">
        <v>7.4574162027574997E-2</v>
      </c>
      <c r="K73" s="219">
        <v>0.84831782972003056</v>
      </c>
      <c r="L73" s="259">
        <v>7.6308710480963299E-2</v>
      </c>
      <c r="M73" s="219">
        <v>7.6958279631791898E-3</v>
      </c>
      <c r="N73" s="259">
        <v>6.922626017979071E-4</v>
      </c>
    </row>
    <row r="74" spans="2:14" x14ac:dyDescent="0.25">
      <c r="B74" s="30">
        <v>913</v>
      </c>
      <c r="C74" s="3" t="s">
        <v>17</v>
      </c>
      <c r="D74" s="99" t="s">
        <v>52</v>
      </c>
      <c r="E74" s="220">
        <v>5.8129548301469107</v>
      </c>
      <c r="F74" s="259">
        <v>0.27774403154576105</v>
      </c>
      <c r="G74" s="219">
        <v>3.720132408032502</v>
      </c>
      <c r="H74" s="259">
        <v>0.17774859827439499</v>
      </c>
      <c r="I74" s="219">
        <v>5.0224858777486858</v>
      </c>
      <c r="J74" s="259">
        <v>0.23997528224940901</v>
      </c>
      <c r="K74" s="219">
        <v>3.9283381369286419</v>
      </c>
      <c r="L74" s="259">
        <v>0.187696705600919</v>
      </c>
      <c r="M74" s="219">
        <v>4.2654912753282162E-2</v>
      </c>
      <c r="N74" s="259">
        <v>2.0380594344012602E-3</v>
      </c>
    </row>
    <row r="75" spans="2:14" x14ac:dyDescent="0.25">
      <c r="B75" s="30">
        <v>913</v>
      </c>
      <c r="C75" s="3" t="s">
        <v>17</v>
      </c>
      <c r="D75" s="99" t="s">
        <v>53</v>
      </c>
      <c r="E75" s="220">
        <v>0.29717445161909961</v>
      </c>
      <c r="F75" s="259">
        <v>0.14858276832650003</v>
      </c>
      <c r="G75" s="219">
        <v>0.22850762226201718</v>
      </c>
      <c r="H75" s="259">
        <v>0.1142503836195</v>
      </c>
      <c r="I75" s="219">
        <v>6.8630845680604513E-2</v>
      </c>
      <c r="J75" s="259">
        <v>3.4314393408500003E-2</v>
      </c>
      <c r="K75" s="219">
        <v>0.71106873459209508</v>
      </c>
      <c r="L75" s="259">
        <v>0.35552370158500002</v>
      </c>
      <c r="M75" s="219">
        <v>0</v>
      </c>
      <c r="N75" s="259">
        <v>0</v>
      </c>
    </row>
    <row r="76" spans="2:14" x14ac:dyDescent="0.25">
      <c r="B76" s="30">
        <v>913</v>
      </c>
      <c r="C76" s="3" t="s">
        <v>17</v>
      </c>
      <c r="D76" s="99" t="s">
        <v>54</v>
      </c>
      <c r="E76" s="220">
        <v>0.1214795921384358</v>
      </c>
      <c r="F76" s="259">
        <v>0.12147594786</v>
      </c>
      <c r="G76" s="219">
        <v>4.1460617281205002E-4</v>
      </c>
      <c r="H76" s="259">
        <v>4.1459373500000004E-4</v>
      </c>
      <c r="I76" s="219">
        <v>1.2438185194361801E-3</v>
      </c>
      <c r="J76" s="259">
        <v>1.2437812060000001E-3</v>
      </c>
      <c r="K76" s="219">
        <v>7.932797061972556E-2</v>
      </c>
      <c r="L76" s="259">
        <v>7.9325590852E-2</v>
      </c>
      <c r="M76" s="219">
        <v>0.32588042553448243</v>
      </c>
      <c r="N76" s="259">
        <v>0.32587064941499999</v>
      </c>
    </row>
    <row r="77" spans="2:14" ht="15.75" thickBot="1" x14ac:dyDescent="0.3">
      <c r="B77" s="31">
        <v>913</v>
      </c>
      <c r="C77" s="4" t="s">
        <v>17</v>
      </c>
      <c r="D77" s="115" t="s">
        <v>55</v>
      </c>
      <c r="E77" s="223">
        <v>0.30409656052282052</v>
      </c>
      <c r="F77" s="264">
        <v>7.2291718694507692E-2</v>
      </c>
      <c r="G77" s="222">
        <v>3.0975922923044699E-2</v>
      </c>
      <c r="H77" s="264">
        <v>7.3637883388275099E-3</v>
      </c>
      <c r="I77" s="222">
        <v>0.26243192532511667</v>
      </c>
      <c r="J77" s="264">
        <v>6.2386943441399695E-2</v>
      </c>
      <c r="K77" s="222">
        <v>5.1888955606590008E-2</v>
      </c>
      <c r="L77" s="264">
        <v>1.2335364055463901E-2</v>
      </c>
      <c r="M77" s="222">
        <v>0.34792361433739066</v>
      </c>
      <c r="N77" s="264">
        <v>8.2710557500592086E-2</v>
      </c>
    </row>
    <row r="78" spans="2:14" x14ac:dyDescent="0.25">
      <c r="B78" s="150">
        <v>914</v>
      </c>
      <c r="C78" s="260" t="s">
        <v>18</v>
      </c>
      <c r="D78" s="99" t="s">
        <v>51</v>
      </c>
      <c r="E78" s="220">
        <v>5.6976224361828436</v>
      </c>
      <c r="F78" s="259">
        <v>0.43216615729545599</v>
      </c>
      <c r="G78" s="219">
        <v>3.6521012739324372</v>
      </c>
      <c r="H78" s="259">
        <v>0.27701284023070899</v>
      </c>
      <c r="I78" s="219">
        <v>1.3897457909057938</v>
      </c>
      <c r="J78" s="259">
        <v>0.10541258302044799</v>
      </c>
      <c r="K78" s="219">
        <v>1.4604568255723911</v>
      </c>
      <c r="L78" s="259">
        <v>0.11077603356012999</v>
      </c>
      <c r="M78" s="219">
        <v>0</v>
      </c>
      <c r="N78" s="259">
        <v>0</v>
      </c>
    </row>
    <row r="79" spans="2:14" x14ac:dyDescent="0.25">
      <c r="B79" s="30">
        <v>914</v>
      </c>
      <c r="C79" s="3" t="s">
        <v>18</v>
      </c>
      <c r="D79" s="99" t="s">
        <v>52</v>
      </c>
      <c r="E79" s="220">
        <v>8.2750546519466379</v>
      </c>
      <c r="F79" s="259">
        <v>0.26731804570467604</v>
      </c>
      <c r="G79" s="219">
        <v>4.639422702347078</v>
      </c>
      <c r="H79" s="259">
        <v>0.14987229234765001</v>
      </c>
      <c r="I79" s="219">
        <v>7.7073120462653018</v>
      </c>
      <c r="J79" s="259">
        <v>0.24897764190102101</v>
      </c>
      <c r="K79" s="219">
        <v>5.0085072831625626</v>
      </c>
      <c r="L79" s="259">
        <v>0.16179523098590001</v>
      </c>
      <c r="M79" s="219">
        <v>0.5587561212390012</v>
      </c>
      <c r="N79" s="259">
        <v>1.8050103671520504E-2</v>
      </c>
    </row>
    <row r="80" spans="2:14" x14ac:dyDescent="0.25">
      <c r="B80" s="30">
        <v>914</v>
      </c>
      <c r="C80" s="3" t="s">
        <v>18</v>
      </c>
      <c r="D80" s="99" t="s">
        <v>53</v>
      </c>
      <c r="E80" s="220">
        <v>0.25675150302533506</v>
      </c>
      <c r="F80" s="259">
        <v>0.12837061668800001</v>
      </c>
      <c r="G80" s="219">
        <v>0.22905265372467939</v>
      </c>
      <c r="H80" s="259">
        <v>0.11452174599249999</v>
      </c>
      <c r="I80" s="219">
        <v>0.45093967315178546</v>
      </c>
      <c r="J80" s="259">
        <v>0.22546081814316699</v>
      </c>
      <c r="K80" s="219">
        <v>0.77661013698295278</v>
      </c>
      <c r="L80" s="259">
        <v>0.38828953690999995</v>
      </c>
      <c r="M80" s="219">
        <v>1.1873126006044E-3</v>
      </c>
      <c r="N80" s="259">
        <v>5.9363255500000003E-4</v>
      </c>
    </row>
    <row r="81" spans="2:14" x14ac:dyDescent="0.25">
      <c r="B81" s="30">
        <v>914</v>
      </c>
      <c r="C81" s="3" t="s">
        <v>18</v>
      </c>
      <c r="D81" s="99" t="s">
        <v>54</v>
      </c>
      <c r="E81" s="220">
        <v>0</v>
      </c>
      <c r="F81" s="259">
        <v>0</v>
      </c>
      <c r="G81" s="219">
        <v>0</v>
      </c>
      <c r="H81" s="259">
        <v>0</v>
      </c>
      <c r="I81" s="219">
        <v>0</v>
      </c>
      <c r="J81" s="259">
        <v>0</v>
      </c>
      <c r="K81" s="219">
        <v>0</v>
      </c>
      <c r="L81" s="259">
        <v>0</v>
      </c>
      <c r="M81" s="219">
        <v>0</v>
      </c>
      <c r="N81" s="259">
        <v>0</v>
      </c>
    </row>
    <row r="82" spans="2:14" ht="15.75" thickBot="1" x14ac:dyDescent="0.3">
      <c r="B82" s="31">
        <v>914</v>
      </c>
      <c r="C82" s="4" t="s">
        <v>18</v>
      </c>
      <c r="D82" s="115" t="s">
        <v>55</v>
      </c>
      <c r="E82" s="223">
        <v>0.19855781125060196</v>
      </c>
      <c r="F82" s="264">
        <v>5.8604817846863701E-2</v>
      </c>
      <c r="G82" s="222">
        <v>0</v>
      </c>
      <c r="H82" s="264">
        <v>0</v>
      </c>
      <c r="I82" s="222">
        <v>0.25047179666177755</v>
      </c>
      <c r="J82" s="264">
        <v>7.3927356101915406E-2</v>
      </c>
      <c r="K82" s="222">
        <v>0</v>
      </c>
      <c r="L82" s="264">
        <v>0</v>
      </c>
      <c r="M82" s="222">
        <v>5.6411514254894407E-2</v>
      </c>
      <c r="N82" s="264">
        <v>1.6649994762489198E-2</v>
      </c>
    </row>
    <row r="83" spans="2:14" x14ac:dyDescent="0.25">
      <c r="B83" s="150">
        <v>915</v>
      </c>
      <c r="C83" s="260" t="s">
        <v>19</v>
      </c>
      <c r="D83" s="99" t="s">
        <v>51</v>
      </c>
      <c r="E83" s="220">
        <v>8.5995957202933422</v>
      </c>
      <c r="F83" s="259">
        <v>0.475588483818632</v>
      </c>
      <c r="G83" s="219">
        <v>5.3864055432158358</v>
      </c>
      <c r="H83" s="259">
        <v>0.29788754365337899</v>
      </c>
      <c r="I83" s="219">
        <v>1.4456368393829868</v>
      </c>
      <c r="J83" s="259">
        <v>7.9948901664305391E-2</v>
      </c>
      <c r="K83" s="219">
        <v>1.4486252568596125</v>
      </c>
      <c r="L83" s="259">
        <v>8.0114171868039694E-2</v>
      </c>
      <c r="M83" s="219">
        <v>3.0154157885448382E-2</v>
      </c>
      <c r="N83" s="259">
        <v>1.6676330720671198E-3</v>
      </c>
    </row>
    <row r="84" spans="2:14" x14ac:dyDescent="0.25">
      <c r="B84" s="30">
        <v>915</v>
      </c>
      <c r="C84" s="3" t="s">
        <v>19</v>
      </c>
      <c r="D84" s="99" t="s">
        <v>52</v>
      </c>
      <c r="E84" s="220">
        <v>10.932033455509774</v>
      </c>
      <c r="F84" s="259">
        <v>0.282004263470158</v>
      </c>
      <c r="G84" s="219">
        <v>5.4542942871540134</v>
      </c>
      <c r="H84" s="259">
        <v>0.14069973801837701</v>
      </c>
      <c r="I84" s="219">
        <v>9.5595665145837376</v>
      </c>
      <c r="J84" s="259">
        <v>0.24659991437187401</v>
      </c>
      <c r="K84" s="219">
        <v>6.5163672441973457</v>
      </c>
      <c r="L84" s="259">
        <v>0.16809712051098402</v>
      </c>
      <c r="M84" s="219">
        <v>0.62489682346855757</v>
      </c>
      <c r="N84" s="259">
        <v>1.61199258275481E-2</v>
      </c>
    </row>
    <row r="85" spans="2:14" x14ac:dyDescent="0.25">
      <c r="B85" s="30">
        <v>915</v>
      </c>
      <c r="C85" s="3" t="s">
        <v>19</v>
      </c>
      <c r="D85" s="99" t="s">
        <v>53</v>
      </c>
      <c r="E85" s="220">
        <v>0.51956139640701504</v>
      </c>
      <c r="F85" s="259">
        <v>0.23708350851575202</v>
      </c>
      <c r="G85" s="219">
        <v>0.4653243532282062</v>
      </c>
      <c r="H85" s="259">
        <v>0.21233434782507005</v>
      </c>
      <c r="I85" s="219">
        <v>0.61807332807975957</v>
      </c>
      <c r="J85" s="259">
        <v>0.282035952159856</v>
      </c>
      <c r="K85" s="219">
        <v>0.12605220345804263</v>
      </c>
      <c r="L85" s="259">
        <v>5.7519474808253201E-2</v>
      </c>
      <c r="M85" s="219">
        <v>5.805713375616306E-3</v>
      </c>
      <c r="N85" s="259">
        <v>2.6492324218977703E-3</v>
      </c>
    </row>
    <row r="86" spans="2:14" x14ac:dyDescent="0.25">
      <c r="B86" s="30">
        <v>915</v>
      </c>
      <c r="C86" s="3" t="s">
        <v>19</v>
      </c>
      <c r="D86" s="99" t="s">
        <v>54</v>
      </c>
      <c r="E86" s="220">
        <v>0.26337989558518532</v>
      </c>
      <c r="F86" s="259">
        <v>0.10559906003455499</v>
      </c>
      <c r="G86" s="219">
        <v>0</v>
      </c>
      <c r="H86" s="259">
        <v>0</v>
      </c>
      <c r="I86" s="219">
        <v>0.44765446050019886</v>
      </c>
      <c r="J86" s="259">
        <v>0.17948177154549602</v>
      </c>
      <c r="K86" s="219">
        <v>0</v>
      </c>
      <c r="L86" s="259">
        <v>0</v>
      </c>
      <c r="M86" s="219">
        <v>0.73339933624587328</v>
      </c>
      <c r="N86" s="259">
        <v>0.29404780636524402</v>
      </c>
    </row>
    <row r="87" spans="2:14" ht="15.75" thickBot="1" x14ac:dyDescent="0.3">
      <c r="B87" s="31">
        <v>915</v>
      </c>
      <c r="C87" s="4" t="s">
        <v>19</v>
      </c>
      <c r="D87" s="115" t="s">
        <v>55</v>
      </c>
      <c r="E87" s="223">
        <v>0.2235002190933936</v>
      </c>
      <c r="F87" s="264">
        <v>6.0351963419831504E-2</v>
      </c>
      <c r="G87" s="222">
        <v>4.9890737187101202E-3</v>
      </c>
      <c r="H87" s="264">
        <v>1.3472040241921E-3</v>
      </c>
      <c r="I87" s="222">
        <v>4.8921678288164593E-3</v>
      </c>
      <c r="J87" s="264">
        <v>1.32103644034922E-3</v>
      </c>
      <c r="K87" s="222">
        <v>0</v>
      </c>
      <c r="L87" s="264">
        <v>0</v>
      </c>
      <c r="M87" s="222">
        <v>3.3136640782094426E-2</v>
      </c>
      <c r="N87" s="264">
        <v>8.9479166528305797E-3</v>
      </c>
    </row>
    <row r="88" spans="2:14" x14ac:dyDescent="0.25">
      <c r="B88" s="150">
        <v>916</v>
      </c>
      <c r="C88" s="260" t="s">
        <v>20</v>
      </c>
      <c r="D88" s="99" t="s">
        <v>51</v>
      </c>
      <c r="E88" s="220">
        <v>4.8863061124755669</v>
      </c>
      <c r="F88" s="259">
        <v>0.43231661646960895</v>
      </c>
      <c r="G88" s="219">
        <v>3.4841402631111493</v>
      </c>
      <c r="H88" s="259">
        <v>0.30825979690630301</v>
      </c>
      <c r="I88" s="219">
        <v>0.97669004360975986</v>
      </c>
      <c r="J88" s="259">
        <v>8.6412788162181994E-2</v>
      </c>
      <c r="K88" s="219">
        <v>1.1654630976454452</v>
      </c>
      <c r="L88" s="259">
        <v>0.10311451051088601</v>
      </c>
      <c r="M88" s="219">
        <v>9.1081526140285359E-3</v>
      </c>
      <c r="N88" s="259">
        <v>8.0584507596285603E-4</v>
      </c>
    </row>
    <row r="89" spans="2:14" x14ac:dyDescent="0.25">
      <c r="B89" s="30">
        <v>916</v>
      </c>
      <c r="C89" s="3" t="s">
        <v>20</v>
      </c>
      <c r="D89" s="99" t="s">
        <v>52</v>
      </c>
      <c r="E89" s="220">
        <v>5.2063025867514305</v>
      </c>
      <c r="F89" s="259">
        <v>0.22293008797867903</v>
      </c>
      <c r="G89" s="219">
        <v>3.1326537420953073</v>
      </c>
      <c r="H89" s="259">
        <v>0.13413795350834601</v>
      </c>
      <c r="I89" s="219">
        <v>6.473479541983771</v>
      </c>
      <c r="J89" s="259">
        <v>0.27718968303820596</v>
      </c>
      <c r="K89" s="219">
        <v>5.7351652498775127</v>
      </c>
      <c r="L89" s="259">
        <v>0.24557560234416301</v>
      </c>
      <c r="M89" s="219">
        <v>0.57444141317791919</v>
      </c>
      <c r="N89" s="259">
        <v>2.4597163273649799E-2</v>
      </c>
    </row>
    <row r="90" spans="2:14" x14ac:dyDescent="0.25">
      <c r="B90" s="30">
        <v>916</v>
      </c>
      <c r="C90" s="3" t="s">
        <v>20</v>
      </c>
      <c r="D90" s="99" t="s">
        <v>53</v>
      </c>
      <c r="E90" s="220">
        <v>0.45219048545865742</v>
      </c>
      <c r="F90" s="259">
        <v>0.170978585808198</v>
      </c>
      <c r="G90" s="219">
        <v>0.22276773825362842</v>
      </c>
      <c r="H90" s="259">
        <v>8.4231123995594404E-2</v>
      </c>
      <c r="I90" s="219">
        <v>1.1512613835765737</v>
      </c>
      <c r="J90" s="259">
        <v>0.43530558379585504</v>
      </c>
      <c r="K90" s="219">
        <v>0.73400195467101337</v>
      </c>
      <c r="L90" s="259">
        <v>0.27753484477412105</v>
      </c>
      <c r="M90" s="219">
        <v>1.9435981274629477E-3</v>
      </c>
      <c r="N90" s="259">
        <v>7.3489750425865413E-4</v>
      </c>
    </row>
    <row r="91" spans="2:14" x14ac:dyDescent="0.25">
      <c r="B91" s="30">
        <v>916</v>
      </c>
      <c r="C91" s="3" t="s">
        <v>20</v>
      </c>
      <c r="D91" s="99" t="s">
        <v>54</v>
      </c>
      <c r="E91" s="220">
        <v>1.0000363865754456</v>
      </c>
      <c r="F91" s="259">
        <v>0.45405221709055998</v>
      </c>
      <c r="G91" s="219">
        <v>1.0000363865754456</v>
      </c>
      <c r="H91" s="259">
        <v>0.45405221709055998</v>
      </c>
      <c r="I91" s="219">
        <v>0.11823464573783452</v>
      </c>
      <c r="J91" s="259">
        <v>5.3682749702758499E-2</v>
      </c>
      <c r="K91" s="219">
        <v>0</v>
      </c>
      <c r="L91" s="259">
        <v>0</v>
      </c>
      <c r="M91" s="219">
        <v>0</v>
      </c>
      <c r="N91" s="259">
        <v>0</v>
      </c>
    </row>
    <row r="92" spans="2:14" ht="15.75" thickBot="1" x14ac:dyDescent="0.3">
      <c r="B92" s="31">
        <v>916</v>
      </c>
      <c r="C92" s="4" t="s">
        <v>20</v>
      </c>
      <c r="D92" s="115" t="s">
        <v>55</v>
      </c>
      <c r="E92" s="223">
        <v>9.9986915973761581E-2</v>
      </c>
      <c r="F92" s="264">
        <v>3.4090554989724298E-2</v>
      </c>
      <c r="G92" s="222">
        <v>3.2372158912092087E-2</v>
      </c>
      <c r="H92" s="264">
        <v>1.1037292757568099E-2</v>
      </c>
      <c r="I92" s="222">
        <v>0.27684457843833132</v>
      </c>
      <c r="J92" s="264">
        <v>9.4390203287554403E-2</v>
      </c>
      <c r="K92" s="222">
        <v>0.10203041075571431</v>
      </c>
      <c r="L92" s="264">
        <v>3.4787284862397391E-2</v>
      </c>
      <c r="M92" s="222">
        <v>4.44163678757203E-2</v>
      </c>
      <c r="N92" s="264">
        <v>1.51437677296539E-2</v>
      </c>
    </row>
    <row r="93" spans="2:14" x14ac:dyDescent="0.25">
      <c r="B93" s="150">
        <v>917</v>
      </c>
      <c r="C93" s="260" t="s">
        <v>21</v>
      </c>
      <c r="D93" s="99" t="s">
        <v>51</v>
      </c>
      <c r="E93" s="220">
        <v>8.4833411110648598</v>
      </c>
      <c r="F93" s="259">
        <v>0.47245529376286399</v>
      </c>
      <c r="G93" s="219">
        <v>5.3763096299802227</v>
      </c>
      <c r="H93" s="259">
        <v>0.299418108070581</v>
      </c>
      <c r="I93" s="219">
        <v>0.95076775856716844</v>
      </c>
      <c r="J93" s="259">
        <v>5.2950276877140295E-2</v>
      </c>
      <c r="K93" s="219">
        <v>1.8526477447523106</v>
      </c>
      <c r="L93" s="259">
        <v>0.10317788982272698</v>
      </c>
      <c r="M93" s="219">
        <v>2.1464684818484716E-3</v>
      </c>
      <c r="N93" s="259">
        <v>1.1954139104718301E-4</v>
      </c>
    </row>
    <row r="94" spans="2:14" x14ac:dyDescent="0.25">
      <c r="B94" s="30">
        <v>917</v>
      </c>
      <c r="C94" s="3" t="s">
        <v>21</v>
      </c>
      <c r="D94" s="99" t="s">
        <v>52</v>
      </c>
      <c r="E94" s="220">
        <v>10.608536828395039</v>
      </c>
      <c r="F94" s="259">
        <v>0.26587065296400297</v>
      </c>
      <c r="G94" s="219">
        <v>6.6818384368785528</v>
      </c>
      <c r="H94" s="259">
        <v>0.16745992184877401</v>
      </c>
      <c r="I94" s="219">
        <v>7.952087845766461</v>
      </c>
      <c r="J94" s="259">
        <v>0.19929485302082903</v>
      </c>
      <c r="K94" s="219">
        <v>7.1353539471058696</v>
      </c>
      <c r="L94" s="259">
        <v>0.178825906318065</v>
      </c>
      <c r="M94" s="219">
        <v>0.80999307852782898</v>
      </c>
      <c r="N94" s="259">
        <v>2.0300008584416402E-2</v>
      </c>
    </row>
    <row r="95" spans="2:14" x14ac:dyDescent="0.25">
      <c r="B95" s="30">
        <v>917</v>
      </c>
      <c r="C95" s="3" t="s">
        <v>21</v>
      </c>
      <c r="D95" s="99" t="s">
        <v>53</v>
      </c>
      <c r="E95" s="220">
        <v>0.84936486836879244</v>
      </c>
      <c r="F95" s="259">
        <v>0.23163654095363601</v>
      </c>
      <c r="G95" s="219">
        <v>0.85955030700157764</v>
      </c>
      <c r="H95" s="259">
        <v>0.23441428684454502</v>
      </c>
      <c r="I95" s="219">
        <v>0.83251823302881378</v>
      </c>
      <c r="J95" s="259">
        <v>0.22704217111072703</v>
      </c>
      <c r="K95" s="219">
        <v>1.1136394381190415</v>
      </c>
      <c r="L95" s="259">
        <v>0.30370880280327306</v>
      </c>
      <c r="M95" s="219">
        <v>1.1727153481771703E-2</v>
      </c>
      <c r="N95" s="259">
        <v>3.1981982878181805E-3</v>
      </c>
    </row>
    <row r="96" spans="2:14" x14ac:dyDescent="0.25">
      <c r="B96" s="30">
        <v>917</v>
      </c>
      <c r="C96" s="3" t="s">
        <v>21</v>
      </c>
      <c r="D96" s="99" t="s">
        <v>54</v>
      </c>
      <c r="E96" s="220">
        <v>0</v>
      </c>
      <c r="F96" s="259">
        <v>0</v>
      </c>
      <c r="G96" s="219">
        <v>0</v>
      </c>
      <c r="H96" s="259">
        <v>0</v>
      </c>
      <c r="I96" s="219">
        <v>0</v>
      </c>
      <c r="J96" s="259">
        <v>0</v>
      </c>
      <c r="K96" s="219">
        <v>0</v>
      </c>
      <c r="L96" s="259">
        <v>0</v>
      </c>
      <c r="M96" s="219">
        <v>0</v>
      </c>
      <c r="N96" s="259">
        <v>0</v>
      </c>
    </row>
    <row r="97" spans="2:14" ht="15.75" thickBot="1" x14ac:dyDescent="0.3">
      <c r="B97" s="31">
        <v>917</v>
      </c>
      <c r="C97" s="4" t="s">
        <v>21</v>
      </c>
      <c r="D97" s="115" t="s">
        <v>55</v>
      </c>
      <c r="E97" s="223">
        <v>0</v>
      </c>
      <c r="F97" s="264">
        <v>0</v>
      </c>
      <c r="G97" s="222">
        <v>0</v>
      </c>
      <c r="H97" s="264">
        <v>0</v>
      </c>
      <c r="I97" s="222">
        <v>0</v>
      </c>
      <c r="J97" s="264">
        <v>0</v>
      </c>
      <c r="K97" s="222">
        <v>0</v>
      </c>
      <c r="L97" s="264">
        <v>0</v>
      </c>
      <c r="M97" s="222">
        <v>0</v>
      </c>
      <c r="N97" s="264">
        <v>0</v>
      </c>
    </row>
    <row r="98" spans="2:14" x14ac:dyDescent="0.25">
      <c r="B98" s="150">
        <v>918</v>
      </c>
      <c r="C98" s="260" t="s">
        <v>22</v>
      </c>
      <c r="D98" s="99" t="s">
        <v>51</v>
      </c>
      <c r="E98" s="220">
        <v>4.1692145917747236</v>
      </c>
      <c r="F98" s="259">
        <v>0.32015593008801907</v>
      </c>
      <c r="G98" s="219">
        <v>6.0537995148252728</v>
      </c>
      <c r="H98" s="259">
        <v>0.464874083972315</v>
      </c>
      <c r="I98" s="219">
        <v>0.82619873677132039</v>
      </c>
      <c r="J98" s="259">
        <v>6.3444185753934207E-2</v>
      </c>
      <c r="K98" s="219">
        <v>1.243720469851626</v>
      </c>
      <c r="L98" s="259">
        <v>9.550587407527969E-2</v>
      </c>
      <c r="M98" s="219">
        <v>5.2714368584479707E-3</v>
      </c>
      <c r="N98" s="259">
        <v>4.0479609124611507E-4</v>
      </c>
    </row>
    <row r="99" spans="2:14" x14ac:dyDescent="0.25">
      <c r="B99" s="30">
        <v>918</v>
      </c>
      <c r="C99" s="3" t="s">
        <v>22</v>
      </c>
      <c r="D99" s="99" t="s">
        <v>52</v>
      </c>
      <c r="E99" s="220">
        <v>5.1524314516594787</v>
      </c>
      <c r="F99" s="259">
        <v>0.22923097276016799</v>
      </c>
      <c r="G99" s="219">
        <v>5.0020507467718147</v>
      </c>
      <c r="H99" s="259">
        <v>0.22254055570383699</v>
      </c>
      <c r="I99" s="219">
        <v>4.3598445608814416</v>
      </c>
      <c r="J99" s="259">
        <v>0.19396889005715798</v>
      </c>
      <c r="K99" s="219">
        <v>4.5878114548323854</v>
      </c>
      <c r="L99" s="259">
        <v>0.20411110608618602</v>
      </c>
      <c r="M99" s="219">
        <v>0.57726279353705146</v>
      </c>
      <c r="N99" s="259">
        <v>2.5682342975786903E-2</v>
      </c>
    </row>
    <row r="100" spans="2:14" x14ac:dyDescent="0.25">
      <c r="B100" s="30">
        <v>918</v>
      </c>
      <c r="C100" s="3" t="s">
        <v>22</v>
      </c>
      <c r="D100" s="99" t="s">
        <v>53</v>
      </c>
      <c r="E100" s="220">
        <v>1.1675930417289204</v>
      </c>
      <c r="F100" s="259">
        <v>0.32822358516095601</v>
      </c>
      <c r="G100" s="219">
        <v>0.17589288958949761</v>
      </c>
      <c r="H100" s="259">
        <v>4.9445476944516391E-2</v>
      </c>
      <c r="I100" s="219">
        <v>0.22140502479403448</v>
      </c>
      <c r="J100" s="259">
        <v>6.2239451943753701E-2</v>
      </c>
      <c r="K100" s="219">
        <v>1.1474979553004003</v>
      </c>
      <c r="L100" s="259">
        <v>0.32257462950948901</v>
      </c>
      <c r="M100" s="219">
        <v>3.3721867513757144E-3</v>
      </c>
      <c r="N100" s="259">
        <v>9.4795976492791296E-4</v>
      </c>
    </row>
    <row r="101" spans="2:14" x14ac:dyDescent="0.25">
      <c r="B101" s="30">
        <v>918</v>
      </c>
      <c r="C101" s="3" t="s">
        <v>22</v>
      </c>
      <c r="D101" s="99" t="s">
        <v>54</v>
      </c>
      <c r="E101" s="220">
        <v>0.15132984105078223</v>
      </c>
      <c r="F101" s="259">
        <v>5.664220305230501E-2</v>
      </c>
      <c r="G101" s="219">
        <v>3.5765446383441289E-3</v>
      </c>
      <c r="H101" s="259">
        <v>1.3386875068661401E-3</v>
      </c>
      <c r="I101" s="219">
        <v>1.4107706135760134</v>
      </c>
      <c r="J101" s="259">
        <v>0.528046253135111</v>
      </c>
      <c r="K101" s="219">
        <v>0</v>
      </c>
      <c r="L101" s="259">
        <v>0</v>
      </c>
      <c r="M101" s="219">
        <v>0.14607375288215899</v>
      </c>
      <c r="N101" s="259">
        <v>5.4674868577883201E-2</v>
      </c>
    </row>
    <row r="102" spans="2:14" ht="15.75" thickBot="1" x14ac:dyDescent="0.3">
      <c r="B102" s="31">
        <v>918</v>
      </c>
      <c r="C102" s="4" t="s">
        <v>22</v>
      </c>
      <c r="D102" s="115" t="s">
        <v>55</v>
      </c>
      <c r="E102" s="223">
        <v>1.4650895710509249</v>
      </c>
      <c r="F102" s="264">
        <v>0.36445648830972804</v>
      </c>
      <c r="G102" s="222">
        <v>0.1275818126826159</v>
      </c>
      <c r="H102" s="264">
        <v>3.1737321963968508E-2</v>
      </c>
      <c r="I102" s="222">
        <v>3.3048180800026833E-2</v>
      </c>
      <c r="J102" s="264">
        <v>8.2210836507170121E-3</v>
      </c>
      <c r="K102" s="222">
        <v>0.17930400522812712</v>
      </c>
      <c r="L102" s="264">
        <v>4.4603763057597307E-2</v>
      </c>
      <c r="M102" s="222">
        <v>0.25343669399095659</v>
      </c>
      <c r="N102" s="264">
        <v>6.3045051528498416E-2</v>
      </c>
    </row>
    <row r="103" spans="2:14" x14ac:dyDescent="0.25">
      <c r="B103" s="150">
        <v>919</v>
      </c>
      <c r="C103" s="260" t="s">
        <v>23</v>
      </c>
      <c r="D103" s="99" t="s">
        <v>51</v>
      </c>
      <c r="E103" s="220">
        <v>4.5199501410326484</v>
      </c>
      <c r="F103" s="259">
        <v>0.35816223827185195</v>
      </c>
      <c r="G103" s="219">
        <v>4.877177036318618</v>
      </c>
      <c r="H103" s="259">
        <v>0.38646900723928496</v>
      </c>
      <c r="I103" s="219">
        <v>1.0876134561361472</v>
      </c>
      <c r="J103" s="259">
        <v>8.6182824515694909E-2</v>
      </c>
      <c r="K103" s="219">
        <v>1.2428354686964012</v>
      </c>
      <c r="L103" s="259">
        <v>9.8482664494668803E-2</v>
      </c>
      <c r="M103" s="219">
        <v>2.61844192443614E-3</v>
      </c>
      <c r="N103" s="259">
        <v>2.07486142806576E-4</v>
      </c>
    </row>
    <row r="104" spans="2:14" x14ac:dyDescent="0.25">
      <c r="B104" s="30">
        <v>919</v>
      </c>
      <c r="C104" s="3" t="s">
        <v>23</v>
      </c>
      <c r="D104" s="99" t="s">
        <v>52</v>
      </c>
      <c r="E104" s="220">
        <v>4.7080261768085299</v>
      </c>
      <c r="F104" s="259">
        <v>0.20658869362376098</v>
      </c>
      <c r="G104" s="219">
        <v>3.6693100235717133</v>
      </c>
      <c r="H104" s="259">
        <v>0.16100971740647999</v>
      </c>
      <c r="I104" s="219">
        <v>6.4152223180673937</v>
      </c>
      <c r="J104" s="259">
        <v>0.28150064341697001</v>
      </c>
      <c r="K104" s="219">
        <v>5.4873863459496866</v>
      </c>
      <c r="L104" s="259">
        <v>0.240787101440263</v>
      </c>
      <c r="M104" s="219">
        <v>0.2468679332086397</v>
      </c>
      <c r="N104" s="259">
        <v>1.08325913883815E-2</v>
      </c>
    </row>
    <row r="105" spans="2:14" x14ac:dyDescent="0.25">
      <c r="B105" s="30">
        <v>919</v>
      </c>
      <c r="C105" s="3" t="s">
        <v>23</v>
      </c>
      <c r="D105" s="99" t="s">
        <v>53</v>
      </c>
      <c r="E105" s="220">
        <v>0.50861886053007266</v>
      </c>
      <c r="F105" s="259">
        <v>0.25430180121099999</v>
      </c>
      <c r="G105" s="219">
        <v>1.7378554858005511E-2</v>
      </c>
      <c r="H105" s="259">
        <v>8.6890167585000014E-3</v>
      </c>
      <c r="I105" s="219">
        <v>0.58275152959142718</v>
      </c>
      <c r="J105" s="259">
        <v>0.29136702378500007</v>
      </c>
      <c r="K105" s="219">
        <v>0.8907339074335866</v>
      </c>
      <c r="L105" s="259">
        <v>0.44535359310900002</v>
      </c>
      <c r="M105" s="219">
        <v>5.7714758690818998E-4</v>
      </c>
      <c r="N105" s="259">
        <v>2.8856513650000001E-4</v>
      </c>
    </row>
    <row r="106" spans="2:14" x14ac:dyDescent="0.25">
      <c r="B106" s="30">
        <v>919</v>
      </c>
      <c r="C106" s="3" t="s">
        <v>23</v>
      </c>
      <c r="D106" s="99" t="s">
        <v>54</v>
      </c>
      <c r="E106" s="220">
        <v>0.51495141486359441</v>
      </c>
      <c r="F106" s="259">
        <v>0.17010984347215202</v>
      </c>
      <c r="G106" s="219">
        <v>4.0217489059770781E-2</v>
      </c>
      <c r="H106" s="259">
        <v>1.32855072756967E-2</v>
      </c>
      <c r="I106" s="219">
        <v>0.20125454848134294</v>
      </c>
      <c r="J106" s="259">
        <v>6.6482737501145611E-2</v>
      </c>
      <c r="K106" s="219">
        <v>0.11144032872335297</v>
      </c>
      <c r="L106" s="259">
        <v>3.6813369821765203E-2</v>
      </c>
      <c r="M106" s="219">
        <v>0.38506941329913996</v>
      </c>
      <c r="N106" s="259">
        <v>0.12720442304169902</v>
      </c>
    </row>
    <row r="107" spans="2:14" ht="15.75" thickBot="1" x14ac:dyDescent="0.3">
      <c r="B107" s="31">
        <v>919</v>
      </c>
      <c r="C107" s="4" t="s">
        <v>23</v>
      </c>
      <c r="D107" s="115" t="s">
        <v>55</v>
      </c>
      <c r="E107" s="223">
        <v>0</v>
      </c>
      <c r="F107" s="264">
        <v>0</v>
      </c>
      <c r="G107" s="222">
        <v>0</v>
      </c>
      <c r="H107" s="264">
        <v>0</v>
      </c>
      <c r="I107" s="222">
        <v>0</v>
      </c>
      <c r="J107" s="264">
        <v>0</v>
      </c>
      <c r="K107" s="222">
        <v>0</v>
      </c>
      <c r="L107" s="264">
        <v>0</v>
      </c>
      <c r="M107" s="222">
        <v>0</v>
      </c>
      <c r="N107" s="264">
        <v>0</v>
      </c>
    </row>
    <row r="108" spans="2:14" x14ac:dyDescent="0.25">
      <c r="B108" s="150">
        <v>920</v>
      </c>
      <c r="C108" s="260" t="s">
        <v>24</v>
      </c>
      <c r="D108" s="99" t="s">
        <v>51</v>
      </c>
      <c r="E108" s="220">
        <v>3.9323114572091615</v>
      </c>
      <c r="F108" s="266">
        <v>0.26911613146836399</v>
      </c>
      <c r="G108" s="219">
        <v>8.5299291328680447</v>
      </c>
      <c r="H108" s="266">
        <v>0.58376391466354893</v>
      </c>
      <c r="I108" s="219">
        <v>0.50081195337010553</v>
      </c>
      <c r="J108" s="266">
        <v>3.4274135441888696E-2</v>
      </c>
      <c r="K108" s="219">
        <v>0.8846359084968396</v>
      </c>
      <c r="L108" s="266">
        <v>6.0541947412688903E-2</v>
      </c>
      <c r="M108" s="219">
        <v>1.6155844160140351E-3</v>
      </c>
      <c r="N108" s="266">
        <v>1.1056596936165501E-4</v>
      </c>
    </row>
    <row r="109" spans="2:14" x14ac:dyDescent="0.25">
      <c r="B109" s="30">
        <v>920</v>
      </c>
      <c r="C109" s="3" t="s">
        <v>24</v>
      </c>
      <c r="D109" s="99" t="s">
        <v>52</v>
      </c>
      <c r="E109" s="220">
        <v>5.0667788789717596</v>
      </c>
      <c r="F109" s="266">
        <v>0.198847321172719</v>
      </c>
      <c r="G109" s="219">
        <v>5.440976523907783</v>
      </c>
      <c r="H109" s="266">
        <v>0.21353282473662599</v>
      </c>
      <c r="I109" s="219">
        <v>3.6885713587692583</v>
      </c>
      <c r="J109" s="266">
        <v>0.14475913616236799</v>
      </c>
      <c r="K109" s="219">
        <v>6.2048915597964198</v>
      </c>
      <c r="L109" s="266">
        <v>0.24351290914892301</v>
      </c>
      <c r="M109" s="219">
        <v>1.5892466848281275</v>
      </c>
      <c r="N109" s="266">
        <v>6.2370483004940101E-2</v>
      </c>
    </row>
    <row r="110" spans="2:14" x14ac:dyDescent="0.25">
      <c r="B110" s="30">
        <v>920</v>
      </c>
      <c r="C110" s="3" t="s">
        <v>24</v>
      </c>
      <c r="D110" s="99" t="s">
        <v>53</v>
      </c>
      <c r="E110" s="220">
        <v>0.70434551901735487</v>
      </c>
      <c r="F110" s="266">
        <v>0.22241272657202601</v>
      </c>
      <c r="G110" s="219">
        <v>0.20217216585822145</v>
      </c>
      <c r="H110" s="266">
        <v>6.3840347430947395E-2</v>
      </c>
      <c r="I110" s="219">
        <v>0.49995371213956069</v>
      </c>
      <c r="J110" s="266">
        <v>0.15787147823684197</v>
      </c>
      <c r="K110" s="219">
        <v>0.2314184103134157</v>
      </c>
      <c r="L110" s="266">
        <v>7.3075498071710501E-2</v>
      </c>
      <c r="M110" s="219">
        <v>2.032407445243084E-2</v>
      </c>
      <c r="N110" s="266">
        <v>6.417777485578949E-3</v>
      </c>
    </row>
    <row r="111" spans="2:14" x14ac:dyDescent="0.25">
      <c r="B111" s="30">
        <v>920</v>
      </c>
      <c r="C111" s="3" t="s">
        <v>24</v>
      </c>
      <c r="D111" s="99" t="s">
        <v>54</v>
      </c>
      <c r="E111" s="220">
        <v>3.0647878500282815E-3</v>
      </c>
      <c r="F111" s="266">
        <v>3.6535153065210897E-3</v>
      </c>
      <c r="G111" s="219">
        <v>0</v>
      </c>
      <c r="H111" s="266">
        <v>0</v>
      </c>
      <c r="I111" s="219">
        <v>0.67613051765468157</v>
      </c>
      <c r="J111" s="266">
        <v>0.80601115520430289</v>
      </c>
      <c r="K111" s="219">
        <v>0</v>
      </c>
      <c r="L111" s="266">
        <v>0</v>
      </c>
      <c r="M111" s="219">
        <v>8.4548195692991421E-2</v>
      </c>
      <c r="N111" s="266">
        <v>0.100789399533881</v>
      </c>
    </row>
    <row r="112" spans="2:14" ht="15.75" thickBot="1" x14ac:dyDescent="0.3">
      <c r="B112" s="31">
        <v>920</v>
      </c>
      <c r="C112" s="4" t="s">
        <v>24</v>
      </c>
      <c r="D112" s="115" t="s">
        <v>55</v>
      </c>
      <c r="E112" s="223">
        <v>7.1533936732722986E-2</v>
      </c>
      <c r="F112" s="264">
        <v>2.7995764169398901E-2</v>
      </c>
      <c r="G112" s="222">
        <v>8.9753809057042888E-2</v>
      </c>
      <c r="H112" s="264">
        <v>3.5126355215912404E-2</v>
      </c>
      <c r="I112" s="222">
        <v>0</v>
      </c>
      <c r="J112" s="264">
        <v>0</v>
      </c>
      <c r="K112" s="222">
        <v>9.2327679144593292E-2</v>
      </c>
      <c r="L112" s="264">
        <v>3.6133673745618995E-2</v>
      </c>
      <c r="M112" s="222">
        <v>0</v>
      </c>
      <c r="N112" s="264">
        <v>0</v>
      </c>
    </row>
    <row r="113" spans="2:14" x14ac:dyDescent="0.25">
      <c r="B113" s="150">
        <v>921</v>
      </c>
      <c r="C113" s="260" t="s">
        <v>25</v>
      </c>
      <c r="D113" s="99" t="s">
        <v>51</v>
      </c>
      <c r="E113" s="220">
        <v>13.701327362810078</v>
      </c>
      <c r="F113" s="266">
        <v>0.42604875151232902</v>
      </c>
      <c r="G113" s="219">
        <v>11.07571993666037</v>
      </c>
      <c r="H113" s="266">
        <v>0.34440434318230606</v>
      </c>
      <c r="I113" s="219">
        <v>3.039735227405159</v>
      </c>
      <c r="J113" s="266">
        <v>9.4521892972156504E-2</v>
      </c>
      <c r="K113" s="219">
        <v>1.4110868898644593</v>
      </c>
      <c r="L113" s="266">
        <v>4.3878362423045311E-2</v>
      </c>
      <c r="M113" s="219">
        <v>2.3054053820774235E-2</v>
      </c>
      <c r="N113" s="266">
        <v>7.1687586082348916E-4</v>
      </c>
    </row>
    <row r="114" spans="2:14" x14ac:dyDescent="0.25">
      <c r="B114" s="30">
        <v>921</v>
      </c>
      <c r="C114" s="3" t="s">
        <v>25</v>
      </c>
      <c r="D114" s="99" t="s">
        <v>52</v>
      </c>
      <c r="E114" s="220">
        <v>16.920848108906871</v>
      </c>
      <c r="F114" s="266">
        <v>0.30293855559094801</v>
      </c>
      <c r="G114" s="219">
        <v>9.2579743870069215</v>
      </c>
      <c r="H114" s="266">
        <v>0.16574803877718</v>
      </c>
      <c r="I114" s="219">
        <v>16.009236203006402</v>
      </c>
      <c r="J114" s="266">
        <v>0.28661771917332002</v>
      </c>
      <c r="K114" s="219">
        <v>6.5467137612549342</v>
      </c>
      <c r="L114" s="266">
        <v>0.11720760082102499</v>
      </c>
      <c r="M114" s="219">
        <v>0.43384381088902763</v>
      </c>
      <c r="N114" s="266">
        <v>7.7672239935545999E-3</v>
      </c>
    </row>
    <row r="115" spans="2:14" x14ac:dyDescent="0.25">
      <c r="B115" s="30">
        <v>921</v>
      </c>
      <c r="C115" s="3" t="s">
        <v>25</v>
      </c>
      <c r="D115" s="99" t="s">
        <v>53</v>
      </c>
      <c r="E115" s="220">
        <v>0.66086971148767704</v>
      </c>
      <c r="F115" s="266">
        <v>0.20703095158645701</v>
      </c>
      <c r="G115" s="219">
        <v>0.54113283048362326</v>
      </c>
      <c r="H115" s="266">
        <v>0.16952092505118002</v>
      </c>
      <c r="I115" s="219">
        <v>0.71315513468860259</v>
      </c>
      <c r="J115" s="266">
        <v>0.22341042961552399</v>
      </c>
      <c r="K115" s="219">
        <v>0.91445719113745727</v>
      </c>
      <c r="L115" s="266">
        <v>0.28647241532689999</v>
      </c>
      <c r="M115" s="219">
        <v>4.1577761113954712E-3</v>
      </c>
      <c r="N115" s="266">
        <v>1.30250839138615E-3</v>
      </c>
    </row>
    <row r="116" spans="2:14" x14ac:dyDescent="0.25">
      <c r="B116" s="30">
        <v>921</v>
      </c>
      <c r="C116" s="3" t="s">
        <v>25</v>
      </c>
      <c r="D116" s="99" t="s">
        <v>54</v>
      </c>
      <c r="E116" s="220">
        <v>0.9304554787089796</v>
      </c>
      <c r="F116" s="266">
        <v>0.26009120503295102</v>
      </c>
      <c r="G116" s="219">
        <v>1.5595294124450246E-3</v>
      </c>
      <c r="H116" s="266">
        <v>4.3593690772820206E-4</v>
      </c>
      <c r="I116" s="219">
        <v>1.0275421430440292</v>
      </c>
      <c r="J116" s="266">
        <v>0.287229943099784</v>
      </c>
      <c r="K116" s="219">
        <v>0.85406040047499932</v>
      </c>
      <c r="L116" s="266">
        <v>0.23873640793504797</v>
      </c>
      <c r="M116" s="219">
        <v>0</v>
      </c>
      <c r="N116" s="266">
        <v>0</v>
      </c>
    </row>
    <row r="117" spans="2:14" ht="15.75" thickBot="1" x14ac:dyDescent="0.3">
      <c r="B117" s="31">
        <v>921</v>
      </c>
      <c r="C117" s="4" t="s">
        <v>25</v>
      </c>
      <c r="D117" s="115" t="s">
        <v>55</v>
      </c>
      <c r="E117" s="223">
        <v>0.67685285390632499</v>
      </c>
      <c r="F117" s="264">
        <v>9.4192586239928114E-2</v>
      </c>
      <c r="G117" s="222">
        <v>4.704066171638431E-2</v>
      </c>
      <c r="H117" s="264">
        <v>6.5462996276544304E-3</v>
      </c>
      <c r="I117" s="222">
        <v>0.10169604829501963</v>
      </c>
      <c r="J117" s="264">
        <v>1.4152283977241302E-2</v>
      </c>
      <c r="K117" s="222">
        <v>0.19982313541682528</v>
      </c>
      <c r="L117" s="264">
        <v>2.7807902126518999E-2</v>
      </c>
      <c r="M117" s="222">
        <v>0.2444664098402187</v>
      </c>
      <c r="N117" s="264">
        <v>3.4020575164520596E-2</v>
      </c>
    </row>
    <row r="118" spans="2:14" x14ac:dyDescent="0.25">
      <c r="B118" s="150">
        <v>922</v>
      </c>
      <c r="C118" s="260" t="s">
        <v>26</v>
      </c>
      <c r="D118" s="99" t="s">
        <v>51</v>
      </c>
      <c r="E118" s="220">
        <v>12.353320143354114</v>
      </c>
      <c r="F118" s="266">
        <v>0.49552562917264303</v>
      </c>
      <c r="G118" s="219">
        <v>9.7437269324707447</v>
      </c>
      <c r="H118" s="266">
        <v>0.390847671935105</v>
      </c>
      <c r="I118" s="219">
        <v>1.3385147343748462</v>
      </c>
      <c r="J118" s="266">
        <v>5.3691505458536709E-2</v>
      </c>
      <c r="K118" s="219">
        <v>0.75864903755349777</v>
      </c>
      <c r="L118" s="266">
        <v>3.0431498357723803E-2</v>
      </c>
      <c r="M118" s="219">
        <v>0</v>
      </c>
      <c r="N118" s="266">
        <v>0</v>
      </c>
    </row>
    <row r="119" spans="2:14" x14ac:dyDescent="0.25">
      <c r="B119" s="30">
        <v>922</v>
      </c>
      <c r="C119" s="3" t="s">
        <v>26</v>
      </c>
      <c r="D119" s="99" t="s">
        <v>52</v>
      </c>
      <c r="E119" s="220">
        <v>13.056836211300769</v>
      </c>
      <c r="F119" s="266">
        <v>0.28635667174895502</v>
      </c>
      <c r="G119" s="219">
        <v>9.7819641704764084</v>
      </c>
      <c r="H119" s="266">
        <v>0.21453364794457302</v>
      </c>
      <c r="I119" s="219">
        <v>10.883155789887928</v>
      </c>
      <c r="J119" s="266">
        <v>0.23868448831581102</v>
      </c>
      <c r="K119" s="219">
        <v>6.7839818757185677</v>
      </c>
      <c r="L119" s="266">
        <v>0.14878324578006399</v>
      </c>
      <c r="M119" s="219">
        <v>0.22543449646439923</v>
      </c>
      <c r="N119" s="266">
        <v>4.9441281992244398E-3</v>
      </c>
    </row>
    <row r="120" spans="2:14" x14ac:dyDescent="0.25">
      <c r="B120" s="30">
        <v>922</v>
      </c>
      <c r="C120" s="3" t="s">
        <v>26</v>
      </c>
      <c r="D120" s="99" t="s">
        <v>53</v>
      </c>
      <c r="E120" s="220">
        <v>0.67139353701461824</v>
      </c>
      <c r="F120" s="266">
        <v>0.253991509707161</v>
      </c>
      <c r="G120" s="219">
        <v>0.46859995882312377</v>
      </c>
      <c r="H120" s="266">
        <v>0.17727369184908801</v>
      </c>
      <c r="I120" s="219">
        <v>0.31665276668328723</v>
      </c>
      <c r="J120" s="266">
        <v>0.119791314376454</v>
      </c>
      <c r="K120" s="219">
        <v>0.87559209412929417</v>
      </c>
      <c r="L120" s="266">
        <v>0.33124083807007498</v>
      </c>
      <c r="M120" s="219">
        <v>0</v>
      </c>
      <c r="N120" s="266">
        <v>0</v>
      </c>
    </row>
    <row r="121" spans="2:14" x14ac:dyDescent="0.25">
      <c r="B121" s="30">
        <v>922</v>
      </c>
      <c r="C121" s="3" t="s">
        <v>26</v>
      </c>
      <c r="D121" s="99" t="s">
        <v>54</v>
      </c>
      <c r="E121" s="220">
        <v>5.3111017988137312E-2</v>
      </c>
      <c r="F121" s="266">
        <v>1.1273352434228501E-2</v>
      </c>
      <c r="G121" s="219">
        <v>1.9158323610682491</v>
      </c>
      <c r="H121" s="266">
        <v>0.40665485673888802</v>
      </c>
      <c r="I121" s="219">
        <v>1.0813510993416815</v>
      </c>
      <c r="J121" s="266">
        <v>0.229527742261352</v>
      </c>
      <c r="K121" s="219">
        <v>0.13734961102675414</v>
      </c>
      <c r="L121" s="266">
        <v>2.9153848494386597E-2</v>
      </c>
      <c r="M121" s="219">
        <v>0.207764997785686</v>
      </c>
      <c r="N121" s="266">
        <v>4.4100228770947103E-2</v>
      </c>
    </row>
    <row r="122" spans="2:14" ht="15.75" thickBot="1" x14ac:dyDescent="0.3">
      <c r="B122" s="31">
        <v>922</v>
      </c>
      <c r="C122" s="4" t="s">
        <v>26</v>
      </c>
      <c r="D122" s="115" t="s">
        <v>55</v>
      </c>
      <c r="E122" s="223">
        <v>0.42954790348957089</v>
      </c>
      <c r="F122" s="264">
        <v>7.5977498220533193E-2</v>
      </c>
      <c r="G122" s="222">
        <v>0</v>
      </c>
      <c r="H122" s="264">
        <v>0</v>
      </c>
      <c r="I122" s="222">
        <v>0.19740186717110969</v>
      </c>
      <c r="J122" s="264">
        <v>3.49160126027412E-2</v>
      </c>
      <c r="K122" s="222">
        <v>0.2923728444742294</v>
      </c>
      <c r="L122" s="264">
        <v>5.1714272355451799E-2</v>
      </c>
      <c r="M122" s="222">
        <v>3.5622009838831487E-2</v>
      </c>
      <c r="N122" s="264">
        <v>6.300743565862489E-3</v>
      </c>
    </row>
    <row r="123" spans="2:14" x14ac:dyDescent="0.25">
      <c r="B123" s="150">
        <v>923</v>
      </c>
      <c r="C123" s="260" t="s">
        <v>27</v>
      </c>
      <c r="D123" s="99" t="s">
        <v>51</v>
      </c>
      <c r="E123" s="220">
        <v>28.900322651594308</v>
      </c>
      <c r="F123" s="266">
        <v>0.48491279723596598</v>
      </c>
      <c r="G123" s="219">
        <v>21.4320513202182</v>
      </c>
      <c r="H123" s="266">
        <v>0.35960414980413602</v>
      </c>
      <c r="I123" s="219">
        <v>2.7440841981359969</v>
      </c>
      <c r="J123" s="266">
        <v>4.6042445975797194E-2</v>
      </c>
      <c r="K123" s="219">
        <v>1.9960332332690642</v>
      </c>
      <c r="L123" s="266">
        <v>3.3491046802103998E-2</v>
      </c>
      <c r="M123" s="219">
        <v>1.7164029761016605E-2</v>
      </c>
      <c r="N123" s="266">
        <v>2.8799186028453499E-4</v>
      </c>
    </row>
    <row r="124" spans="2:14" x14ac:dyDescent="0.25">
      <c r="B124" s="30">
        <v>923</v>
      </c>
      <c r="C124" s="3" t="s">
        <v>27</v>
      </c>
      <c r="D124" s="99" t="s">
        <v>52</v>
      </c>
      <c r="E124" s="220">
        <v>44.969599005256988</v>
      </c>
      <c r="F124" s="266">
        <v>0.39619022309097723</v>
      </c>
      <c r="G124" s="219">
        <v>22.75992368745829</v>
      </c>
      <c r="H124" s="266">
        <v>0.20051900489958985</v>
      </c>
      <c r="I124" s="219">
        <v>16.12414646717253</v>
      </c>
      <c r="J124" s="266">
        <v>0.14205661885563817</v>
      </c>
      <c r="K124" s="219">
        <v>8.9021118021089798</v>
      </c>
      <c r="L124" s="266">
        <v>7.8429199701026395E-2</v>
      </c>
      <c r="M124" s="219">
        <v>4.2586489277236819</v>
      </c>
      <c r="N124" s="266">
        <v>3.7519459947680592E-2</v>
      </c>
    </row>
    <row r="125" spans="2:14" x14ac:dyDescent="0.25">
      <c r="B125" s="30">
        <v>923</v>
      </c>
      <c r="C125" s="3" t="s">
        <v>27</v>
      </c>
      <c r="D125" s="99" t="s">
        <v>53</v>
      </c>
      <c r="E125" s="220">
        <v>2.0611283653881514</v>
      </c>
      <c r="F125" s="266">
        <v>0.347363231572551</v>
      </c>
      <c r="G125" s="219">
        <v>1.306176845248872</v>
      </c>
      <c r="H125" s="266">
        <v>0.22013078738327099</v>
      </c>
      <c r="I125" s="219">
        <v>1.9425271773017529</v>
      </c>
      <c r="J125" s="266">
        <v>0.32737530037241103</v>
      </c>
      <c r="K125" s="219">
        <v>0.48988160008838655</v>
      </c>
      <c r="L125" s="266">
        <v>8.2560047473117112E-2</v>
      </c>
      <c r="M125" s="219">
        <v>2.8670710846958984E-2</v>
      </c>
      <c r="N125" s="266">
        <v>4.8318925393112805E-3</v>
      </c>
    </row>
    <row r="126" spans="2:14" x14ac:dyDescent="0.25">
      <c r="B126" s="30">
        <v>923</v>
      </c>
      <c r="C126" s="3" t="s">
        <v>27</v>
      </c>
      <c r="D126" s="99" t="s">
        <v>54</v>
      </c>
      <c r="E126" s="220">
        <v>0</v>
      </c>
      <c r="F126" s="266">
        <v>0</v>
      </c>
      <c r="G126" s="219">
        <v>0</v>
      </c>
      <c r="H126" s="266">
        <v>0</v>
      </c>
      <c r="I126" s="219">
        <v>0</v>
      </c>
      <c r="J126" s="266">
        <v>0</v>
      </c>
      <c r="K126" s="219">
        <v>0</v>
      </c>
      <c r="L126" s="266">
        <v>0</v>
      </c>
      <c r="M126" s="219">
        <v>0</v>
      </c>
      <c r="N126" s="266">
        <v>0</v>
      </c>
    </row>
    <row r="127" spans="2:14" ht="15.75" thickBot="1" x14ac:dyDescent="0.3">
      <c r="B127" s="31">
        <v>923</v>
      </c>
      <c r="C127" s="4" t="s">
        <v>27</v>
      </c>
      <c r="D127" s="115" t="s">
        <v>55</v>
      </c>
      <c r="E127" s="223">
        <v>3.6850549229748761</v>
      </c>
      <c r="F127" s="264">
        <v>0.35177271935588622</v>
      </c>
      <c r="G127" s="222">
        <v>1.2560797380420661</v>
      </c>
      <c r="H127" s="264">
        <v>0.11990447752192138</v>
      </c>
      <c r="I127" s="222">
        <v>0.24538039640293602</v>
      </c>
      <c r="J127" s="264">
        <v>2.3423837940956142E-2</v>
      </c>
      <c r="K127" s="222">
        <v>0</v>
      </c>
      <c r="L127" s="264">
        <v>0</v>
      </c>
      <c r="M127" s="222">
        <v>4.1879319870751587E-2</v>
      </c>
      <c r="N127" s="264">
        <v>3.9977700586932953E-3</v>
      </c>
    </row>
    <row r="128" spans="2:14" x14ac:dyDescent="0.25">
      <c r="B128" s="150">
        <v>924</v>
      </c>
      <c r="C128" s="260" t="s">
        <v>28</v>
      </c>
      <c r="D128" s="99" t="s">
        <v>51</v>
      </c>
      <c r="E128" s="220">
        <v>0.70225633355115391</v>
      </c>
      <c r="F128" s="266">
        <v>0.25674019974231299</v>
      </c>
      <c r="G128" s="219">
        <v>0.61598622623250376</v>
      </c>
      <c r="H128" s="266">
        <v>0.22520042782914501</v>
      </c>
      <c r="I128" s="219">
        <v>0.62386223943255936</v>
      </c>
      <c r="J128" s="266">
        <v>0.22807984536594403</v>
      </c>
      <c r="K128" s="219">
        <v>0.22700254420549987</v>
      </c>
      <c r="L128" s="266">
        <v>8.2990605790083605E-2</v>
      </c>
      <c r="M128" s="219">
        <v>1.5701883966193202E-2</v>
      </c>
      <c r="N128" s="266">
        <v>5.7405033364749504E-3</v>
      </c>
    </row>
    <row r="129" spans="2:14" x14ac:dyDescent="0.25">
      <c r="B129" s="30">
        <v>924</v>
      </c>
      <c r="C129" s="3" t="s">
        <v>28</v>
      </c>
      <c r="D129" s="99" t="s">
        <v>52</v>
      </c>
      <c r="E129" s="220">
        <v>1.4468734785927984</v>
      </c>
      <c r="F129" s="266">
        <v>0.22031917532099798</v>
      </c>
      <c r="G129" s="219">
        <v>0.7684067974339619</v>
      </c>
      <c r="H129" s="266">
        <v>0.11700729498916</v>
      </c>
      <c r="I129" s="219">
        <v>1.0365725078318047</v>
      </c>
      <c r="J129" s="266">
        <v>0.15784158287843997</v>
      </c>
      <c r="K129" s="219">
        <v>1.6219546915514349</v>
      </c>
      <c r="L129" s="266">
        <v>0.24697924548191</v>
      </c>
      <c r="M129" s="219">
        <v>0.13785481417482195</v>
      </c>
      <c r="N129" s="266">
        <v>2.0991509915964098E-2</v>
      </c>
    </row>
    <row r="130" spans="2:14" x14ac:dyDescent="0.25">
      <c r="B130" s="30">
        <v>924</v>
      </c>
      <c r="C130" s="3" t="s">
        <v>28</v>
      </c>
      <c r="D130" s="99" t="s">
        <v>53</v>
      </c>
      <c r="E130" s="220">
        <v>0.1955548417501638</v>
      </c>
      <c r="F130" s="266">
        <v>0.238379766868</v>
      </c>
      <c r="G130" s="219">
        <v>6.7230418983332846E-2</v>
      </c>
      <c r="H130" s="266">
        <v>8.1953335750999987E-2</v>
      </c>
      <c r="I130" s="219">
        <v>0</v>
      </c>
      <c r="J130" s="266">
        <v>0</v>
      </c>
      <c r="K130" s="219">
        <v>0.46941652504704107</v>
      </c>
      <c r="L130" s="266">
        <v>0.57221493880300001</v>
      </c>
      <c r="M130" s="219">
        <v>1.9296875903354999E-3</v>
      </c>
      <c r="N130" s="266">
        <v>2.3522735299999998E-3</v>
      </c>
    </row>
    <row r="131" spans="2:14" x14ac:dyDescent="0.25">
      <c r="B131" s="30">
        <v>924</v>
      </c>
      <c r="C131" s="3" t="s">
        <v>28</v>
      </c>
      <c r="D131" s="99" t="s">
        <v>54</v>
      </c>
      <c r="E131" s="220">
        <v>0</v>
      </c>
      <c r="F131" s="266">
        <v>0</v>
      </c>
      <c r="G131" s="219">
        <v>0</v>
      </c>
      <c r="H131" s="266">
        <v>0</v>
      </c>
      <c r="I131" s="219">
        <v>0</v>
      </c>
      <c r="J131" s="266">
        <v>0</v>
      </c>
      <c r="K131" s="219">
        <v>3.6939162556640001E-4</v>
      </c>
      <c r="L131" s="266">
        <v>1.9565234405E-2</v>
      </c>
      <c r="M131" s="219">
        <v>0</v>
      </c>
      <c r="N131" s="266">
        <v>0</v>
      </c>
    </row>
    <row r="132" spans="2:14" ht="15.75" thickBot="1" x14ac:dyDescent="0.3">
      <c r="B132" s="31">
        <v>924</v>
      </c>
      <c r="C132" s="4" t="s">
        <v>28</v>
      </c>
      <c r="D132" s="267" t="s">
        <v>55</v>
      </c>
      <c r="E132" s="223">
        <v>5.3579388939997988E-2</v>
      </c>
      <c r="F132" s="264">
        <v>4.4180077460315804E-2</v>
      </c>
      <c r="G132" s="222">
        <v>0</v>
      </c>
      <c r="H132" s="264">
        <v>0</v>
      </c>
      <c r="I132" s="222">
        <v>0</v>
      </c>
      <c r="J132" s="264">
        <v>0</v>
      </c>
      <c r="K132" s="222">
        <v>0</v>
      </c>
      <c r="L132" s="264">
        <v>0</v>
      </c>
      <c r="M132" s="222">
        <v>0</v>
      </c>
      <c r="N132" s="264">
        <v>0</v>
      </c>
    </row>
    <row r="133" spans="2:14" ht="6" customHeight="1" x14ac:dyDescent="0.25"/>
    <row r="134" spans="2:14" ht="23.25" customHeight="1" x14ac:dyDescent="0.25">
      <c r="B134" s="462" t="s">
        <v>126</v>
      </c>
      <c r="C134" s="462"/>
      <c r="D134" s="462"/>
      <c r="E134" s="462"/>
      <c r="F134" s="462"/>
      <c r="G134" s="462"/>
      <c r="H134" s="462"/>
      <c r="I134" s="462"/>
      <c r="J134" s="462"/>
      <c r="K134" s="462"/>
      <c r="L134" s="462"/>
      <c r="M134" s="462"/>
      <c r="N134" s="462"/>
    </row>
    <row r="135" spans="2:14" ht="12" customHeight="1" x14ac:dyDescent="0.25">
      <c r="B135" s="39" t="s">
        <v>125</v>
      </c>
    </row>
    <row r="136" spans="2:14" ht="12" customHeight="1" x14ac:dyDescent="0.25">
      <c r="B136" s="39" t="s">
        <v>129</v>
      </c>
    </row>
    <row r="137" spans="2:14" ht="15.75" customHeight="1" x14ac:dyDescent="0.25"/>
  </sheetData>
  <sheetProtection autoFilter="0"/>
  <mergeCells count="8">
    <mergeCell ref="B134:N134"/>
    <mergeCell ref="B7:B11"/>
    <mergeCell ref="C7:C11"/>
    <mergeCell ref="M4:N4"/>
    <mergeCell ref="E4:F4"/>
    <mergeCell ref="G4:H4"/>
    <mergeCell ref="I4:J4"/>
    <mergeCell ref="K4:L4"/>
  </mergeCells>
  <pageMargins left="0.19685039370078741" right="0.19685039370078741" top="0.19685039370078741" bottom="0.19685039370078741" header="0.31496062992125984" footer="0.31496062992125984"/>
  <pageSetup paperSize="9" scale="80" orientation="portrait" r:id="rId1"/>
  <rowBreaks count="1" manualBreakCount="1">
    <brk id="67" max="16383" man="1"/>
  </rowBreak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Ark12"/>
  <dimension ref="A1:AF67"/>
  <sheetViews>
    <sheetView workbookViewId="0"/>
  </sheetViews>
  <sheetFormatPr defaultColWidth="9.140625" defaultRowHeight="15" x14ac:dyDescent="0.25"/>
  <cols>
    <col min="1" max="1" width="23" style="1" customWidth="1"/>
    <col min="2" max="8" width="9.140625" style="1"/>
    <col min="9" max="9" width="12.5703125" style="1" bestFit="1" customWidth="1"/>
    <col min="10" max="16384" width="9.140625" style="1"/>
  </cols>
  <sheetData>
    <row r="1" spans="1:32" ht="7.5" customHeight="1" x14ac:dyDescent="0.25"/>
    <row r="2" spans="1:32" ht="7.5" customHeight="1" x14ac:dyDescent="0.25"/>
    <row r="3" spans="1:32" ht="7.5" customHeight="1" x14ac:dyDescent="0.25"/>
    <row r="4" spans="1:32" ht="7.5" customHeight="1" x14ac:dyDescent="0.25"/>
    <row r="5" spans="1:32" ht="7.5" customHeight="1" x14ac:dyDescent="0.25"/>
    <row r="6" spans="1:32" ht="7.5" customHeight="1" x14ac:dyDescent="0.25"/>
    <row r="7" spans="1:32" ht="7.5" customHeight="1" x14ac:dyDescent="0.25"/>
    <row r="8" spans="1:32" ht="7.5" customHeight="1" x14ac:dyDescent="0.25"/>
    <row r="9" spans="1:32" ht="7.5" customHeight="1" x14ac:dyDescent="0.25"/>
    <row r="10" spans="1:32" ht="7.5" customHeight="1" x14ac:dyDescent="0.25"/>
    <row r="11" spans="1:32" ht="108" x14ac:dyDescent="0.25">
      <c r="A11" s="2"/>
      <c r="B11" s="25" t="s">
        <v>91</v>
      </c>
      <c r="C11" s="25"/>
      <c r="D11" s="25" t="s">
        <v>92</v>
      </c>
      <c r="E11" s="25"/>
      <c r="F11" s="25" t="s">
        <v>93</v>
      </c>
      <c r="G11" s="25"/>
      <c r="H11" s="25" t="s">
        <v>94</v>
      </c>
      <c r="I11" s="25"/>
      <c r="J11" s="25" t="s">
        <v>95</v>
      </c>
      <c r="K11" s="25"/>
      <c r="L11" s="25" t="s">
        <v>96</v>
      </c>
      <c r="M11" s="25"/>
      <c r="N11" s="25" t="s">
        <v>97</v>
      </c>
      <c r="O11" s="25"/>
      <c r="P11" s="25" t="s">
        <v>98</v>
      </c>
      <c r="Q11" s="25"/>
      <c r="R11" s="25" t="s">
        <v>99</v>
      </c>
      <c r="S11" s="25"/>
      <c r="T11" s="25" t="s">
        <v>100</v>
      </c>
      <c r="U11" s="25"/>
      <c r="V11" s="25" t="s">
        <v>101</v>
      </c>
      <c r="W11" s="25"/>
      <c r="X11" s="25" t="s">
        <v>102</v>
      </c>
      <c r="Y11" s="25"/>
      <c r="Z11" s="25" t="s">
        <v>103</v>
      </c>
      <c r="AA11" s="25"/>
      <c r="AB11" s="25" t="s">
        <v>104</v>
      </c>
      <c r="AC11" s="25"/>
      <c r="AD11" s="25" t="s">
        <v>105</v>
      </c>
      <c r="AE11" s="2"/>
      <c r="AF11" s="2"/>
    </row>
    <row r="12" spans="1:32" x14ac:dyDescent="0.25">
      <c r="A12" s="2" t="s">
        <v>0</v>
      </c>
      <c r="B12" s="2">
        <v>2013</v>
      </c>
      <c r="C12" s="2">
        <v>2014</v>
      </c>
      <c r="D12" s="2">
        <v>2013</v>
      </c>
      <c r="E12" s="2">
        <v>2014</v>
      </c>
      <c r="F12" s="2">
        <v>2013</v>
      </c>
      <c r="G12" s="2">
        <v>2014</v>
      </c>
      <c r="H12" s="2">
        <v>2013</v>
      </c>
      <c r="I12" s="2">
        <v>2014</v>
      </c>
      <c r="J12" s="2">
        <v>2013</v>
      </c>
      <c r="K12" s="2">
        <v>2014</v>
      </c>
      <c r="L12" s="2">
        <v>2013</v>
      </c>
      <c r="M12" s="2">
        <v>2014</v>
      </c>
      <c r="N12" s="2">
        <v>2013</v>
      </c>
      <c r="O12" s="2">
        <v>2014</v>
      </c>
      <c r="P12" s="2">
        <v>2013</v>
      </c>
      <c r="Q12" s="2">
        <v>2014</v>
      </c>
      <c r="R12" s="2">
        <v>2013</v>
      </c>
      <c r="S12" s="2">
        <v>2014</v>
      </c>
      <c r="T12" s="2">
        <v>2013</v>
      </c>
      <c r="U12" s="2">
        <v>2014</v>
      </c>
      <c r="V12" s="2">
        <v>2013</v>
      </c>
      <c r="W12" s="2">
        <v>2014</v>
      </c>
      <c r="X12" s="2">
        <v>2013</v>
      </c>
      <c r="Y12" s="2">
        <v>2014</v>
      </c>
      <c r="Z12" s="2">
        <v>2013</v>
      </c>
      <c r="AA12" s="2">
        <v>2014</v>
      </c>
      <c r="AB12" s="2">
        <v>2013</v>
      </c>
      <c r="AC12" s="2">
        <v>2014</v>
      </c>
      <c r="AD12" s="2">
        <v>2013</v>
      </c>
      <c r="AE12" s="2">
        <v>2014</v>
      </c>
      <c r="AF12" s="2"/>
    </row>
    <row r="13" spans="1:32" ht="26.25" x14ac:dyDescent="0.25">
      <c r="A13" s="9" t="s">
        <v>5</v>
      </c>
      <c r="B13" s="13">
        <v>102.91467927882356</v>
      </c>
      <c r="C13" s="13">
        <v>103.52312119691378</v>
      </c>
      <c r="D13" s="13">
        <v>101.43468086590957</v>
      </c>
      <c r="E13" s="13">
        <v>100.75975399652009</v>
      </c>
      <c r="F13" s="13">
        <v>103.21497439077022</v>
      </c>
      <c r="G13" s="13">
        <v>103.39743154012527</v>
      </c>
      <c r="H13" s="2">
        <v>0.18682619392205604</v>
      </c>
      <c r="I13" s="1">
        <v>0.16652567708677737</v>
      </c>
      <c r="J13" s="14">
        <v>96</v>
      </c>
      <c r="K13" s="14">
        <v>95</v>
      </c>
      <c r="L13" s="14">
        <v>631.77456647398844</v>
      </c>
      <c r="M13" s="14">
        <v>525.57425742574253</v>
      </c>
      <c r="N13" s="14">
        <v>49.862694692272797</v>
      </c>
      <c r="O13" s="14">
        <v>49.9104112936066</v>
      </c>
      <c r="P13" s="8">
        <v>64</v>
      </c>
      <c r="Q13" s="8">
        <v>56.25</v>
      </c>
      <c r="R13" s="8">
        <v>75</v>
      </c>
      <c r="S13" s="8">
        <v>33.333333333333336</v>
      </c>
      <c r="T13" s="26">
        <v>5.7</v>
      </c>
      <c r="U13" s="26">
        <v>8.9</v>
      </c>
      <c r="V13" s="13">
        <v>12.7</v>
      </c>
      <c r="W13" s="13">
        <v>5.7</v>
      </c>
      <c r="X13" s="26">
        <v>53.475999999999999</v>
      </c>
      <c r="Y13" s="1">
        <v>50.054010000000005</v>
      </c>
      <c r="Z13" s="27">
        <v>14.516769999999999</v>
      </c>
      <c r="AA13" s="2">
        <v>13.73052</v>
      </c>
      <c r="AB13" s="27">
        <v>29.325399999999998</v>
      </c>
      <c r="AC13" s="2">
        <v>28.517140000000001</v>
      </c>
      <c r="AD13" s="13">
        <v>25.230774240000002</v>
      </c>
      <c r="AE13" s="13">
        <v>23.909136789999998</v>
      </c>
      <c r="AF13" s="11" t="s">
        <v>5</v>
      </c>
    </row>
    <row r="14" spans="1:32" ht="26.25" x14ac:dyDescent="0.25">
      <c r="A14" s="9" t="s">
        <v>6</v>
      </c>
      <c r="B14" s="13">
        <v>98.628551467747045</v>
      </c>
      <c r="C14" s="13">
        <v>96.655605298250563</v>
      </c>
      <c r="D14" s="13">
        <v>98.458012167373738</v>
      </c>
      <c r="E14" s="13">
        <v>89.372390060376219</v>
      </c>
      <c r="F14" s="13">
        <v>98.273975912389062</v>
      </c>
      <c r="G14" s="13">
        <v>106.10630765799098</v>
      </c>
      <c r="H14" s="2">
        <v>0.13391816231059897</v>
      </c>
      <c r="I14" s="1">
        <v>0.11972076690555586</v>
      </c>
      <c r="J14" s="14">
        <v>106</v>
      </c>
      <c r="K14" s="14">
        <v>114</v>
      </c>
      <c r="L14" s="14">
        <v>593.47572815533977</v>
      </c>
      <c r="M14" s="14">
        <v>527.41228070175441</v>
      </c>
      <c r="N14" s="14">
        <v>41.557102763385103</v>
      </c>
      <c r="O14" s="14">
        <v>43.944134078212301</v>
      </c>
      <c r="P14" s="8">
        <v>33.898305084745765</v>
      </c>
      <c r="Q14" s="8">
        <v>54.285714285714285</v>
      </c>
      <c r="R14" s="8">
        <v>60</v>
      </c>
      <c r="S14" s="8">
        <v>100</v>
      </c>
      <c r="T14" s="26">
        <v>5.0999999999999996</v>
      </c>
      <c r="U14" s="26">
        <v>7.5</v>
      </c>
      <c r="V14" s="13">
        <v>12</v>
      </c>
      <c r="W14" s="13">
        <v>14.9</v>
      </c>
      <c r="X14" s="26">
        <v>75.605569999999986</v>
      </c>
      <c r="Y14" s="1">
        <v>74.76297000000001</v>
      </c>
      <c r="Z14" s="27">
        <v>20.775759999999998</v>
      </c>
      <c r="AA14" s="2">
        <v>23.25516</v>
      </c>
      <c r="AB14" s="27">
        <v>43.970709999999997</v>
      </c>
      <c r="AC14" s="2">
        <v>40.424059999999997</v>
      </c>
      <c r="AD14" s="13">
        <v>36.322841629999999</v>
      </c>
      <c r="AE14" s="13">
        <v>36.634027490000001</v>
      </c>
      <c r="AF14" s="11" t="s">
        <v>6</v>
      </c>
    </row>
    <row r="15" spans="1:32" ht="26.25" x14ac:dyDescent="0.25">
      <c r="A15" s="9" t="s">
        <v>7</v>
      </c>
      <c r="B15" s="13">
        <v>97.024115101215031</v>
      </c>
      <c r="C15" s="13">
        <v>103.33909504018878</v>
      </c>
      <c r="D15" s="13">
        <v>91.550186956011245</v>
      </c>
      <c r="E15" s="13">
        <v>96.009762075614532</v>
      </c>
      <c r="F15" s="13">
        <v>105.33680611035903</v>
      </c>
      <c r="G15" s="13">
        <v>117.9593277332971</v>
      </c>
      <c r="H15" s="2">
        <v>0.19805037315979196</v>
      </c>
      <c r="I15" s="1">
        <v>0.20993007689987744</v>
      </c>
      <c r="J15" s="14">
        <v>151</v>
      </c>
      <c r="K15" s="14">
        <v>124</v>
      </c>
      <c r="L15" s="14">
        <v>622.78658536585363</v>
      </c>
      <c r="M15" s="14">
        <v>555.51094890510944</v>
      </c>
      <c r="N15" s="14">
        <v>47.7256089170222</v>
      </c>
      <c r="O15" s="14">
        <v>58.372493985565399</v>
      </c>
      <c r="P15" s="8">
        <v>40</v>
      </c>
      <c r="Q15" s="8">
        <v>47.727272727272727</v>
      </c>
      <c r="R15" s="8">
        <v>0</v>
      </c>
      <c r="S15" s="8">
        <v>66.666666666666671</v>
      </c>
      <c r="T15" s="26">
        <v>6.9</v>
      </c>
      <c r="U15" s="26">
        <v>8.1999999999999993</v>
      </c>
      <c r="V15" s="13">
        <v>10.8</v>
      </c>
      <c r="W15" s="13">
        <v>16.8</v>
      </c>
      <c r="X15" s="26">
        <v>51.35568</v>
      </c>
      <c r="Y15" s="1">
        <v>51.068219999999997</v>
      </c>
      <c r="Z15" s="27">
        <v>14.54448</v>
      </c>
      <c r="AA15" s="2">
        <v>14.549340000000001</v>
      </c>
      <c r="AB15" s="27">
        <v>28.09834</v>
      </c>
      <c r="AC15" s="2">
        <v>26.150549999999999</v>
      </c>
      <c r="AD15" s="13">
        <v>26.746649640000001</v>
      </c>
      <c r="AE15" s="13">
        <v>25.625752629999997</v>
      </c>
      <c r="AF15" s="11" t="s">
        <v>7</v>
      </c>
    </row>
    <row r="16" spans="1:32" ht="26.25" x14ac:dyDescent="0.25">
      <c r="A16" s="9" t="s">
        <v>8</v>
      </c>
      <c r="B16" s="13">
        <v>98.148829308397538</v>
      </c>
      <c r="C16" s="13">
        <v>96.182470778879519</v>
      </c>
      <c r="D16" s="13">
        <v>94.280984825855995</v>
      </c>
      <c r="E16" s="13">
        <v>89.798210800410828</v>
      </c>
      <c r="F16" s="13">
        <v>104.15938693985908</v>
      </c>
      <c r="G16" s="13">
        <v>109.6431051567144</v>
      </c>
      <c r="H16" s="2">
        <v>0.16563991214495466</v>
      </c>
      <c r="I16" s="1">
        <v>0.15168824534486733</v>
      </c>
      <c r="J16" s="14">
        <v>140</v>
      </c>
      <c r="K16" s="14">
        <v>139</v>
      </c>
      <c r="L16" s="14">
        <v>494.86842105263156</v>
      </c>
      <c r="M16" s="14">
        <v>483.063829787234</v>
      </c>
      <c r="N16" s="14">
        <v>56.955810147299502</v>
      </c>
      <c r="O16" s="14">
        <v>59.213478962392898</v>
      </c>
      <c r="P16" s="8">
        <v>38.46153846153846</v>
      </c>
      <c r="Q16" s="8">
        <v>27.083333333333332</v>
      </c>
      <c r="R16" s="8">
        <v>100</v>
      </c>
      <c r="S16" s="8">
        <v>14.285714285714286</v>
      </c>
      <c r="T16" s="26">
        <v>10.8</v>
      </c>
      <c r="U16" s="26">
        <v>9.6</v>
      </c>
      <c r="V16" s="13">
        <v>11.6</v>
      </c>
      <c r="W16" s="13">
        <v>13.7</v>
      </c>
      <c r="X16" s="26">
        <v>83.99051</v>
      </c>
      <c r="Y16" s="1">
        <v>81.201040000000006</v>
      </c>
      <c r="Z16" s="27">
        <v>25.227250000000002</v>
      </c>
      <c r="AA16" s="2">
        <v>25.260380000000001</v>
      </c>
      <c r="AB16" s="27">
        <v>45.352350000000001</v>
      </c>
      <c r="AC16" s="2">
        <v>41.333829999999999</v>
      </c>
      <c r="AD16" s="13">
        <v>41.021132150000007</v>
      </c>
      <c r="AE16" s="13">
        <v>40.627367400000004</v>
      </c>
      <c r="AF16" s="11" t="s">
        <v>8</v>
      </c>
    </row>
    <row r="17" spans="1:32" ht="26.25" x14ac:dyDescent="0.25">
      <c r="A17" s="9" t="s">
        <v>9</v>
      </c>
      <c r="B17" s="13">
        <v>97.244177924311586</v>
      </c>
      <c r="C17" s="13">
        <v>96.930340191242479</v>
      </c>
      <c r="D17" s="13">
        <v>92.312633455899515</v>
      </c>
      <c r="E17" s="13">
        <v>86.754952703454776</v>
      </c>
      <c r="F17" s="13">
        <v>105.83872951681053</v>
      </c>
      <c r="G17" s="13">
        <v>111.29546651816173</v>
      </c>
      <c r="H17" s="2">
        <v>0.18319878080436017</v>
      </c>
      <c r="I17" s="1">
        <v>0.1776954429113225</v>
      </c>
      <c r="J17" s="14">
        <v>108</v>
      </c>
      <c r="K17" s="14">
        <v>128</v>
      </c>
      <c r="L17" s="14">
        <v>534.70731707317077</v>
      </c>
      <c r="M17" s="14">
        <v>519.26896551724133</v>
      </c>
      <c r="N17" s="14">
        <v>47.356302038472599</v>
      </c>
      <c r="O17" s="14">
        <v>51.793512539420298</v>
      </c>
      <c r="P17" s="8">
        <v>67.741935483870961</v>
      </c>
      <c r="Q17" s="8">
        <v>62.162162162162161</v>
      </c>
      <c r="R17" s="8">
        <v>0</v>
      </c>
      <c r="S17" s="8">
        <v>100</v>
      </c>
      <c r="T17" s="26">
        <v>4.7</v>
      </c>
      <c r="U17" s="26">
        <v>5.9</v>
      </c>
      <c r="V17" s="13">
        <v>16.2</v>
      </c>
      <c r="W17" s="13">
        <v>19.2</v>
      </c>
      <c r="X17" s="26">
        <v>53.084639999999993</v>
      </c>
      <c r="Y17" s="1">
        <v>52.036529999999999</v>
      </c>
      <c r="Z17" s="27">
        <v>15.002689999999999</v>
      </c>
      <c r="AA17" s="2">
        <v>15.449820000000001</v>
      </c>
      <c r="AB17" s="27">
        <v>28.03999</v>
      </c>
      <c r="AC17" s="2">
        <v>26.36467</v>
      </c>
      <c r="AD17" s="13">
        <v>25.883360589999999</v>
      </c>
      <c r="AE17" s="13">
        <v>24.610186930000001</v>
      </c>
      <c r="AF17" s="11" t="s">
        <v>9</v>
      </c>
    </row>
    <row r="18" spans="1:32" ht="26.25" x14ac:dyDescent="0.25">
      <c r="A18" s="9" t="s">
        <v>10</v>
      </c>
      <c r="B18" s="13">
        <v>103.55724908374536</v>
      </c>
      <c r="C18" s="13">
        <v>100.81245899849846</v>
      </c>
      <c r="D18" s="13">
        <v>103.53001446430802</v>
      </c>
      <c r="E18" s="13">
        <v>99.456219231931712</v>
      </c>
      <c r="F18" s="13">
        <v>106.94351873270301</v>
      </c>
      <c r="G18" s="13">
        <v>105.10316815485785</v>
      </c>
      <c r="H18" s="2">
        <v>0.21551622050605421</v>
      </c>
      <c r="I18" s="1">
        <v>0.2143408912808121</v>
      </c>
      <c r="J18" s="14">
        <v>86</v>
      </c>
      <c r="K18" s="14">
        <v>84</v>
      </c>
      <c r="L18" s="14">
        <v>475.90322580645159</v>
      </c>
      <c r="M18" s="14">
        <v>413.42424242424244</v>
      </c>
      <c r="N18" s="14">
        <v>32.540224913494797</v>
      </c>
      <c r="O18" s="14">
        <v>34.2715189873418</v>
      </c>
      <c r="P18" s="8">
        <v>72.727272727272734</v>
      </c>
      <c r="Q18" s="8">
        <v>71.428571428571431</v>
      </c>
      <c r="R18" s="8">
        <v>100</v>
      </c>
      <c r="S18" s="8">
        <v>50</v>
      </c>
      <c r="T18" s="26">
        <v>5</v>
      </c>
      <c r="U18" s="26">
        <v>7.3</v>
      </c>
      <c r="V18" s="13">
        <v>16.2</v>
      </c>
      <c r="W18" s="13">
        <v>14.1</v>
      </c>
      <c r="X18" s="26">
        <v>38.401560000000003</v>
      </c>
      <c r="Y18" s="1">
        <v>37.128050000000002</v>
      </c>
      <c r="Z18" s="27">
        <v>9.6716499999999996</v>
      </c>
      <c r="AA18" s="2">
        <v>9.5867100000000001</v>
      </c>
      <c r="AB18" s="27">
        <v>20.53304</v>
      </c>
      <c r="AC18" s="2">
        <v>20.18777</v>
      </c>
      <c r="AD18" s="13">
        <v>19.403369050000002</v>
      </c>
      <c r="AE18" s="13">
        <v>19.09541128</v>
      </c>
      <c r="AF18" s="11" t="s">
        <v>10</v>
      </c>
    </row>
    <row r="19" spans="1:32" ht="26.25" x14ac:dyDescent="0.25">
      <c r="A19" s="9" t="s">
        <v>11</v>
      </c>
      <c r="B19" s="13">
        <v>92.584801795350302</v>
      </c>
      <c r="C19" s="13">
        <v>99.658162424552614</v>
      </c>
      <c r="D19" s="13">
        <v>82.043565931676937</v>
      </c>
      <c r="E19" s="13">
        <v>89.417040998959294</v>
      </c>
      <c r="F19" s="13">
        <v>104.74368763840056</v>
      </c>
      <c r="G19" s="13">
        <v>111.39907382864494</v>
      </c>
      <c r="H19" s="2">
        <v>0.19552318720613293</v>
      </c>
      <c r="I19" s="1">
        <v>0.18930078581743373</v>
      </c>
      <c r="J19" s="14">
        <v>94</v>
      </c>
      <c r="K19" s="14">
        <v>91</v>
      </c>
      <c r="L19" s="14">
        <v>433.97087378640776</v>
      </c>
      <c r="M19" s="14">
        <v>520.72972972972968</v>
      </c>
      <c r="N19" s="14">
        <v>46.841557911908701</v>
      </c>
      <c r="O19" s="14">
        <v>46.732394366197198</v>
      </c>
      <c r="P19" s="8">
        <v>52.631578947368418</v>
      </c>
      <c r="Q19" s="8">
        <v>76.92307692307692</v>
      </c>
      <c r="R19" s="8">
        <v>16.666666666666668</v>
      </c>
      <c r="S19" s="8">
        <v>66.666666666666671</v>
      </c>
      <c r="T19" s="26">
        <v>8.6</v>
      </c>
      <c r="U19" s="26">
        <v>5.7</v>
      </c>
      <c r="V19" s="13">
        <v>15.3</v>
      </c>
      <c r="W19" s="13">
        <v>15.6</v>
      </c>
      <c r="X19" s="26">
        <v>38.769920000000006</v>
      </c>
      <c r="Y19" s="1">
        <v>37.470349999999996</v>
      </c>
      <c r="Z19" s="27">
        <v>11.84085</v>
      </c>
      <c r="AA19" s="2">
        <v>11.397880000000001</v>
      </c>
      <c r="AB19" s="27">
        <v>20.758330000000001</v>
      </c>
      <c r="AC19" s="2">
        <v>20.216080000000002</v>
      </c>
      <c r="AD19" s="13">
        <v>20.02559767</v>
      </c>
      <c r="AE19" s="13">
        <v>19.002884479999995</v>
      </c>
      <c r="AF19" s="11" t="s">
        <v>11</v>
      </c>
    </row>
    <row r="20" spans="1:32" ht="26.25" x14ac:dyDescent="0.25">
      <c r="A20" s="9" t="s">
        <v>12</v>
      </c>
      <c r="B20" s="13">
        <v>96.308747207763432</v>
      </c>
      <c r="C20" s="13">
        <v>89.74637005653824</v>
      </c>
      <c r="D20" s="13">
        <v>90.973528223873458</v>
      </c>
      <c r="E20" s="13">
        <v>80.998461560357555</v>
      </c>
      <c r="F20" s="13">
        <v>103.10206844060416</v>
      </c>
      <c r="G20" s="13">
        <v>100.84195531272286</v>
      </c>
      <c r="H20" s="2">
        <v>0.19794074417036656</v>
      </c>
      <c r="I20" s="1">
        <v>0.191827163598908</v>
      </c>
      <c r="J20" s="14">
        <v>96</v>
      </c>
      <c r="K20" s="14">
        <v>111</v>
      </c>
      <c r="L20" s="14">
        <v>418</v>
      </c>
      <c r="M20" s="14">
        <v>434.10738255033556</v>
      </c>
      <c r="N20" s="14">
        <v>49.717429718875501</v>
      </c>
      <c r="O20" s="14">
        <v>46.294326871776597</v>
      </c>
      <c r="P20" s="8">
        <v>47.058823529411768</v>
      </c>
      <c r="Q20" s="8">
        <v>40</v>
      </c>
      <c r="R20" s="8">
        <v>0</v>
      </c>
      <c r="S20" s="8">
        <v>50</v>
      </c>
      <c r="T20" s="26">
        <v>5.3</v>
      </c>
      <c r="U20" s="26">
        <v>7.7</v>
      </c>
      <c r="V20" s="13">
        <v>13.3</v>
      </c>
      <c r="W20" s="13">
        <v>15.7</v>
      </c>
      <c r="X20" s="26">
        <v>49.889880000000005</v>
      </c>
      <c r="Y20" s="1">
        <v>48.381399999999999</v>
      </c>
      <c r="Z20" s="27">
        <v>14.065810000000001</v>
      </c>
      <c r="AA20" s="2">
        <v>14.3927</v>
      </c>
      <c r="AB20" s="27">
        <v>25.316880000000001</v>
      </c>
      <c r="AC20" s="2">
        <v>24.304500000000001</v>
      </c>
      <c r="AD20" s="13">
        <v>24.532261030000001</v>
      </c>
      <c r="AE20" s="13">
        <v>24.096096490000001</v>
      </c>
      <c r="AF20" s="11" t="s">
        <v>12</v>
      </c>
    </row>
    <row r="21" spans="1:32" ht="26.25" x14ac:dyDescent="0.25">
      <c r="A21" s="9" t="s">
        <v>13</v>
      </c>
      <c r="B21" s="13">
        <v>103.40651274132942</v>
      </c>
      <c r="C21" s="13">
        <v>102.74384460939604</v>
      </c>
      <c r="D21" s="13">
        <v>93.442139672857024</v>
      </c>
      <c r="E21" s="13">
        <v>95.508338678367565</v>
      </c>
      <c r="F21" s="13">
        <v>112.19769116310007</v>
      </c>
      <c r="G21" s="13">
        <v>109.14129590472157</v>
      </c>
      <c r="H21" s="2">
        <v>0.18146485321363412</v>
      </c>
      <c r="I21" s="1">
        <v>0.17342925311772614</v>
      </c>
      <c r="J21" s="14">
        <v>105</v>
      </c>
      <c r="K21" s="14">
        <v>99</v>
      </c>
      <c r="L21" s="14">
        <v>510.04651162790702</v>
      </c>
      <c r="M21" s="14">
        <v>480.37113402061857</v>
      </c>
      <c r="N21" s="14">
        <v>46.313725490196099</v>
      </c>
      <c r="O21" s="14">
        <v>52.973623220395098</v>
      </c>
      <c r="P21" s="8">
        <v>61.224489795918366</v>
      </c>
      <c r="Q21" s="8">
        <v>60</v>
      </c>
      <c r="R21" s="8">
        <v>100</v>
      </c>
      <c r="S21" s="8">
        <v>75</v>
      </c>
      <c r="T21" s="26">
        <v>11.7</v>
      </c>
      <c r="U21" s="26">
        <v>15.9</v>
      </c>
      <c r="V21" s="13">
        <v>6.6</v>
      </c>
      <c r="W21" s="13">
        <v>15.3</v>
      </c>
      <c r="X21" s="26">
        <v>67.535519999999991</v>
      </c>
      <c r="Y21" s="1">
        <v>66.653800000000004</v>
      </c>
      <c r="Z21" s="27">
        <v>21.335719999999998</v>
      </c>
      <c r="AA21" s="2">
        <v>19.787790000000001</v>
      </c>
      <c r="AB21" s="27">
        <v>37.216099999999997</v>
      </c>
      <c r="AC21" s="2">
        <v>36.961649999999999</v>
      </c>
      <c r="AD21" s="13">
        <v>35.21200134</v>
      </c>
      <c r="AE21" s="13">
        <v>33.982987850000001</v>
      </c>
      <c r="AF21" s="11" t="s">
        <v>13</v>
      </c>
    </row>
    <row r="22" spans="1:32" ht="26.25" x14ac:dyDescent="0.25">
      <c r="A22" s="9" t="s">
        <v>14</v>
      </c>
      <c r="B22" s="13">
        <v>99.69839620647636</v>
      </c>
      <c r="C22" s="13">
        <v>96.95557775592799</v>
      </c>
      <c r="D22" s="13">
        <v>95.033279148090898</v>
      </c>
      <c r="E22" s="13">
        <v>90.163545192286307</v>
      </c>
      <c r="F22" s="13">
        <v>101.46300391781902</v>
      </c>
      <c r="G22" s="13">
        <v>101.16397876117557</v>
      </c>
      <c r="H22" s="2">
        <v>0.15443999942206954</v>
      </c>
      <c r="I22" s="1">
        <v>0.14494733456317774</v>
      </c>
      <c r="J22" s="14">
        <v>143</v>
      </c>
      <c r="K22" s="14">
        <v>133</v>
      </c>
      <c r="L22" s="14">
        <v>631.49720670391059</v>
      </c>
      <c r="M22" s="14">
        <v>627.18604651162786</v>
      </c>
      <c r="N22" s="14">
        <v>58.914858348402603</v>
      </c>
      <c r="O22" s="14">
        <v>42.716420257942701</v>
      </c>
      <c r="P22" s="8">
        <v>30.864197530864196</v>
      </c>
      <c r="Q22" s="8">
        <v>40</v>
      </c>
      <c r="R22" s="8">
        <v>0</v>
      </c>
      <c r="S22" s="8">
        <v>0</v>
      </c>
      <c r="T22" s="26">
        <v>10.3</v>
      </c>
      <c r="U22" s="26">
        <v>8.5</v>
      </c>
      <c r="V22" s="13">
        <v>15</v>
      </c>
      <c r="W22" s="13">
        <v>15.2</v>
      </c>
      <c r="X22" s="26">
        <v>54.274439999999998</v>
      </c>
      <c r="Y22" s="1">
        <v>51.83652</v>
      </c>
      <c r="Z22" s="27">
        <v>14.928739999999999</v>
      </c>
      <c r="AA22" s="2">
        <v>14.62602</v>
      </c>
      <c r="AB22" s="27">
        <v>29.747440000000001</v>
      </c>
      <c r="AC22" s="2">
        <v>27.963049999999999</v>
      </c>
      <c r="AD22" s="13">
        <v>26.284834270000005</v>
      </c>
      <c r="AE22" s="13">
        <v>25.054726880000004</v>
      </c>
      <c r="AF22" s="11" t="s">
        <v>14</v>
      </c>
    </row>
    <row r="23" spans="1:32" ht="39" x14ac:dyDescent="0.25">
      <c r="A23" s="9" t="s">
        <v>15</v>
      </c>
      <c r="B23" s="13">
        <v>103.00552823008289</v>
      </c>
      <c r="C23" s="13">
        <v>106.41519087807124</v>
      </c>
      <c r="D23" s="13">
        <v>98.848840448010705</v>
      </c>
      <c r="E23" s="13">
        <v>103.71440912516994</v>
      </c>
      <c r="F23" s="13">
        <v>105.9415152824391</v>
      </c>
      <c r="G23" s="13">
        <v>108.69607085950038</v>
      </c>
      <c r="H23" s="2">
        <v>0.19682167837869652</v>
      </c>
      <c r="I23" s="1">
        <v>0.20006396013010333</v>
      </c>
      <c r="J23" s="14">
        <v>77</v>
      </c>
      <c r="K23" s="14">
        <v>81</v>
      </c>
      <c r="L23" s="14">
        <v>588.02469135802471</v>
      </c>
      <c r="M23" s="14">
        <v>405.7076923076923</v>
      </c>
      <c r="N23" s="14">
        <v>52.851012658227802</v>
      </c>
      <c r="O23" s="14">
        <v>51.728220402084901</v>
      </c>
      <c r="P23" s="8">
        <v>75.675675675675677</v>
      </c>
      <c r="Q23" s="8">
        <v>63.829787234042556</v>
      </c>
      <c r="R23" s="8">
        <v>100</v>
      </c>
      <c r="S23" s="8" t="s">
        <v>124</v>
      </c>
      <c r="T23" s="26">
        <v>7</v>
      </c>
      <c r="U23" s="26">
        <v>6.2</v>
      </c>
      <c r="V23" s="13">
        <v>10.199999999999999</v>
      </c>
      <c r="W23" s="13">
        <v>10.3</v>
      </c>
      <c r="X23" s="26">
        <v>58.417840000000012</v>
      </c>
      <c r="Y23" s="1">
        <v>55.808839999999996</v>
      </c>
      <c r="Z23" s="27">
        <v>17.361450000000001</v>
      </c>
      <c r="AA23" s="2">
        <v>15.55415</v>
      </c>
      <c r="AB23" s="27">
        <v>33.505830000000003</v>
      </c>
      <c r="AC23" s="2">
        <v>32.173160000000003</v>
      </c>
      <c r="AD23" s="13">
        <v>32.071048159999997</v>
      </c>
      <c r="AE23" s="13">
        <v>30.873631420000002</v>
      </c>
      <c r="AF23" s="11" t="s">
        <v>15</v>
      </c>
    </row>
    <row r="24" spans="1:32" ht="26.25" x14ac:dyDescent="0.25">
      <c r="A24" s="9" t="s">
        <v>16</v>
      </c>
      <c r="B24" s="13">
        <v>108.38009342104878</v>
      </c>
      <c r="C24" s="13">
        <v>96.539528601712959</v>
      </c>
      <c r="D24" s="13">
        <v>106.28076867841551</v>
      </c>
      <c r="E24" s="13">
        <v>89.589081574063925</v>
      </c>
      <c r="F24" s="13">
        <v>110.96264618601475</v>
      </c>
      <c r="G24" s="13">
        <v>104.58508739319663</v>
      </c>
      <c r="H24" s="2">
        <v>0.16102742168675935</v>
      </c>
      <c r="I24" s="1">
        <v>0.16682051882971813</v>
      </c>
      <c r="J24" s="14">
        <v>97</v>
      </c>
      <c r="K24" s="14">
        <v>92</v>
      </c>
      <c r="L24" s="14">
        <v>460.01657458563534</v>
      </c>
      <c r="M24" s="14">
        <v>410.88</v>
      </c>
      <c r="N24" s="14">
        <v>50.367485961520799</v>
      </c>
      <c r="O24" s="14">
        <v>60.929864253393703</v>
      </c>
      <c r="P24" s="8">
        <v>51.111111111111114</v>
      </c>
      <c r="Q24" s="8">
        <v>45.714285714285715</v>
      </c>
      <c r="R24" s="8">
        <v>40</v>
      </c>
      <c r="S24" s="8">
        <v>30.76923076923077</v>
      </c>
      <c r="T24" s="26">
        <v>7.7</v>
      </c>
      <c r="U24" s="26">
        <v>9.5</v>
      </c>
      <c r="V24" s="13">
        <v>8.3000000000000007</v>
      </c>
      <c r="W24" s="13">
        <v>7.9</v>
      </c>
      <c r="X24" s="26">
        <v>77.862960000000001</v>
      </c>
      <c r="Y24" s="1">
        <v>77.07732</v>
      </c>
      <c r="Z24" s="27">
        <v>21.814710000000002</v>
      </c>
      <c r="AA24" s="2">
        <v>23.71285</v>
      </c>
      <c r="AB24" s="27">
        <v>45.229649999999999</v>
      </c>
      <c r="AC24" s="2">
        <v>43.9482</v>
      </c>
      <c r="AD24" s="13">
        <v>38.815145029999996</v>
      </c>
      <c r="AE24" s="13">
        <v>38.61886183</v>
      </c>
      <c r="AF24" s="11" t="s">
        <v>16</v>
      </c>
    </row>
    <row r="25" spans="1:32" ht="39" x14ac:dyDescent="0.25">
      <c r="A25" s="9" t="s">
        <v>17</v>
      </c>
      <c r="B25" s="13">
        <v>98.991127032726951</v>
      </c>
      <c r="C25" s="13">
        <v>99.80214421738448</v>
      </c>
      <c r="D25" s="13">
        <v>96.482885337788517</v>
      </c>
      <c r="E25" s="13">
        <v>95.624007792185097</v>
      </c>
      <c r="F25" s="13">
        <v>103.55513979791878</v>
      </c>
      <c r="G25" s="13">
        <v>107.97914673181073</v>
      </c>
      <c r="H25" s="2">
        <v>0.1662743920603989</v>
      </c>
      <c r="I25" s="1">
        <v>0.17059225227927141</v>
      </c>
      <c r="J25" s="14">
        <v>105</v>
      </c>
      <c r="K25" s="14">
        <v>122</v>
      </c>
      <c r="L25" s="14">
        <v>479.26582278481015</v>
      </c>
      <c r="M25" s="14">
        <v>477.09375</v>
      </c>
      <c r="N25" s="14">
        <v>47.263071895424801</v>
      </c>
      <c r="O25" s="14">
        <v>56.188811188811201</v>
      </c>
      <c r="P25" s="8">
        <v>56.60377358490566</v>
      </c>
      <c r="Q25" s="8">
        <v>51.282051282051285</v>
      </c>
      <c r="R25" s="8">
        <v>40</v>
      </c>
      <c r="S25" s="8">
        <v>0</v>
      </c>
      <c r="T25" s="26">
        <v>14.2</v>
      </c>
      <c r="U25" s="26">
        <v>7.4</v>
      </c>
      <c r="V25" s="13">
        <v>17.7</v>
      </c>
      <c r="W25" s="13">
        <v>14.5</v>
      </c>
      <c r="X25" s="26">
        <v>36.960979999999999</v>
      </c>
      <c r="Y25" s="1">
        <v>36.620170000000002</v>
      </c>
      <c r="Z25" s="27">
        <v>10.30021</v>
      </c>
      <c r="AA25" s="2">
        <v>10.272360000000001</v>
      </c>
      <c r="AB25" s="27">
        <v>21.706810000000001</v>
      </c>
      <c r="AC25" s="2">
        <v>20.21508</v>
      </c>
      <c r="AD25" s="13">
        <v>19.70705955</v>
      </c>
      <c r="AE25" s="13">
        <v>18.511141049999996</v>
      </c>
      <c r="AF25" s="11" t="s">
        <v>17</v>
      </c>
    </row>
    <row r="26" spans="1:32" ht="39" x14ac:dyDescent="0.25">
      <c r="A26" s="9" t="s">
        <v>18</v>
      </c>
      <c r="B26" s="13">
        <v>101.19587072617925</v>
      </c>
      <c r="C26" s="13">
        <v>99.314438271489195</v>
      </c>
      <c r="D26" s="13">
        <v>103.2506045480234</v>
      </c>
      <c r="E26" s="13">
        <v>101.39972515655386</v>
      </c>
      <c r="F26" s="13">
        <v>99.986456709203779</v>
      </c>
      <c r="G26" s="13">
        <v>96.930952848527355</v>
      </c>
      <c r="H26" s="2">
        <v>0.21363266574914044</v>
      </c>
      <c r="I26" s="1">
        <v>0.18072603828065142</v>
      </c>
      <c r="J26" s="14">
        <v>94</v>
      </c>
      <c r="K26" s="14">
        <v>80</v>
      </c>
      <c r="L26" s="14">
        <v>390.22222222222223</v>
      </c>
      <c r="M26" s="14">
        <v>382.26923076923077</v>
      </c>
      <c r="N26" s="14">
        <v>51.2287246722288</v>
      </c>
      <c r="O26" s="14">
        <v>46.030743051616597</v>
      </c>
      <c r="P26" s="8">
        <v>43.835616438356162</v>
      </c>
      <c r="Q26" s="8">
        <v>67.307692307692307</v>
      </c>
      <c r="R26" s="8">
        <v>100</v>
      </c>
      <c r="S26" s="8">
        <v>50</v>
      </c>
      <c r="T26" s="26">
        <v>3.8</v>
      </c>
      <c r="U26" s="26">
        <v>7.2</v>
      </c>
      <c r="V26" s="13">
        <v>15.8</v>
      </c>
      <c r="W26" s="13">
        <v>11.5</v>
      </c>
      <c r="X26" s="26">
        <v>49.933169999999997</v>
      </c>
      <c r="Y26" s="1">
        <v>50.324919999999999</v>
      </c>
      <c r="Z26" s="27">
        <v>13.97805</v>
      </c>
      <c r="AA26" s="2">
        <v>13.82973</v>
      </c>
      <c r="AB26" s="27">
        <v>30.551410000000001</v>
      </c>
      <c r="AC26" s="2">
        <v>30.678650000000001</v>
      </c>
      <c r="AD26" s="13">
        <v>25.682368399999998</v>
      </c>
      <c r="AE26" s="13">
        <v>25.17850572</v>
      </c>
      <c r="AF26" s="11" t="s">
        <v>18</v>
      </c>
    </row>
    <row r="27" spans="1:32" ht="26.25" x14ac:dyDescent="0.25">
      <c r="A27" s="9" t="s">
        <v>19</v>
      </c>
      <c r="B27" s="13">
        <v>106.4522250543061</v>
      </c>
      <c r="C27" s="13">
        <v>102.31176160443238</v>
      </c>
      <c r="D27" s="13">
        <v>101.24060328884724</v>
      </c>
      <c r="E27" s="13">
        <v>95.962228512387739</v>
      </c>
      <c r="F27" s="13">
        <v>111.68797551836069</v>
      </c>
      <c r="G27" s="13">
        <v>108.23192366060456</v>
      </c>
      <c r="H27" s="2">
        <v>0.21100189341884776</v>
      </c>
      <c r="I27" s="1">
        <v>0.20554152452294186</v>
      </c>
      <c r="J27" s="14">
        <v>132</v>
      </c>
      <c r="K27" s="14">
        <v>137</v>
      </c>
      <c r="L27" s="14">
        <v>524.7538461538461</v>
      </c>
      <c r="M27" s="14">
        <v>502.76271186440675</v>
      </c>
      <c r="N27" s="14">
        <v>59.442362405572403</v>
      </c>
      <c r="O27" s="14">
        <v>69.699310740953507</v>
      </c>
      <c r="P27" s="8">
        <v>38.095238095238095</v>
      </c>
      <c r="Q27" s="8">
        <v>31.818181818181817</v>
      </c>
      <c r="R27" s="8">
        <v>50</v>
      </c>
      <c r="S27" s="8">
        <v>22.222222222222221</v>
      </c>
      <c r="T27" s="26">
        <v>9</v>
      </c>
      <c r="U27" s="26">
        <v>8</v>
      </c>
      <c r="V27" s="13">
        <v>19.7</v>
      </c>
      <c r="W27" s="13">
        <v>12.6</v>
      </c>
      <c r="X27" s="26">
        <v>63.457529999999991</v>
      </c>
      <c r="Y27" s="1">
        <v>60.649929999999998</v>
      </c>
      <c r="Z27" s="27">
        <v>18.701239999999999</v>
      </c>
      <c r="AA27" s="2">
        <v>17.552579999999999</v>
      </c>
      <c r="AB27" s="27">
        <v>35.809730000000002</v>
      </c>
      <c r="AC27" s="2">
        <v>34.252400000000002</v>
      </c>
      <c r="AD27" s="13">
        <v>31.630771259999996</v>
      </c>
      <c r="AE27" s="13">
        <v>29.79163161</v>
      </c>
      <c r="AF27" s="11" t="s">
        <v>19</v>
      </c>
    </row>
    <row r="28" spans="1:32" ht="26.25" x14ac:dyDescent="0.25">
      <c r="A28" s="9" t="s">
        <v>20</v>
      </c>
      <c r="B28" s="13">
        <v>97.51986509595578</v>
      </c>
      <c r="C28" s="13">
        <v>101.47896804132709</v>
      </c>
      <c r="D28" s="13">
        <v>98.06545749536032</v>
      </c>
      <c r="E28" s="13">
        <v>98.974491747666022</v>
      </c>
      <c r="F28" s="13">
        <v>95.659878686318336</v>
      </c>
      <c r="G28" s="13">
        <v>102.24961370927973</v>
      </c>
      <c r="H28" s="2">
        <v>0.17911507628064949</v>
      </c>
      <c r="I28" s="1">
        <v>0.17260091964008717</v>
      </c>
      <c r="J28" s="14">
        <v>121</v>
      </c>
      <c r="K28" s="14">
        <v>92</v>
      </c>
      <c r="L28" s="14">
        <v>423.1904761904762</v>
      </c>
      <c r="M28" s="14">
        <v>406.21052631578948</v>
      </c>
      <c r="N28" s="14">
        <v>61.380246913580301</v>
      </c>
      <c r="O28" s="14">
        <v>62.596754887617998</v>
      </c>
      <c r="P28" s="8">
        <v>66.666666666666671</v>
      </c>
      <c r="Q28" s="8">
        <v>60</v>
      </c>
      <c r="R28" s="8">
        <v>66.666666666666671</v>
      </c>
      <c r="S28" s="8">
        <v>33.333333333333336</v>
      </c>
      <c r="T28" s="26">
        <v>7.3</v>
      </c>
      <c r="U28" s="26">
        <v>8.6999999999999993</v>
      </c>
      <c r="V28" s="13">
        <v>14.1</v>
      </c>
      <c r="W28" s="13">
        <v>18.7</v>
      </c>
      <c r="X28" s="26">
        <v>49.024910000000006</v>
      </c>
      <c r="Y28" s="1">
        <v>45.540939999999999</v>
      </c>
      <c r="Z28" s="27">
        <v>12.880789999999999</v>
      </c>
      <c r="AA28" s="2">
        <v>12.526439999999999</v>
      </c>
      <c r="AB28" s="27">
        <v>27.508199999999999</v>
      </c>
      <c r="AC28" s="2">
        <v>25.089510000000001</v>
      </c>
      <c r="AD28" s="13">
        <v>23.08612638</v>
      </c>
      <c r="AE28" s="13">
        <v>22.465413179999995</v>
      </c>
      <c r="AF28" s="11" t="s">
        <v>20</v>
      </c>
    </row>
    <row r="29" spans="1:32" ht="26.25" x14ac:dyDescent="0.25">
      <c r="A29" s="9" t="s">
        <v>21</v>
      </c>
      <c r="B29" s="13">
        <v>101.06915304836986</v>
      </c>
      <c r="C29" s="13">
        <v>101.64456695198099</v>
      </c>
      <c r="D29" s="13">
        <v>93.845924740995954</v>
      </c>
      <c r="E29" s="13">
        <v>99.360443341179177</v>
      </c>
      <c r="F29" s="13">
        <v>107.66646700905603</v>
      </c>
      <c r="G29" s="13">
        <v>101.71618245825506</v>
      </c>
      <c r="H29" s="2">
        <v>0.18568611357341461</v>
      </c>
      <c r="I29" s="1">
        <v>0.1794598482571215</v>
      </c>
      <c r="J29" s="14">
        <v>152</v>
      </c>
      <c r="K29" s="14">
        <v>133</v>
      </c>
      <c r="L29" s="14">
        <v>631.73755656108597</v>
      </c>
      <c r="M29" s="14">
        <v>468.04301075268819</v>
      </c>
      <c r="N29" s="14">
        <v>62.142351632797499</v>
      </c>
      <c r="O29" s="14">
        <v>56.667908709827699</v>
      </c>
      <c r="P29" s="8">
        <v>38.46153846153846</v>
      </c>
      <c r="Q29" s="8">
        <v>26.666666666666668</v>
      </c>
      <c r="R29" s="8" t="s">
        <v>124</v>
      </c>
      <c r="S29" s="8">
        <v>0</v>
      </c>
      <c r="T29" s="26">
        <v>8</v>
      </c>
      <c r="U29" s="26">
        <v>4.5</v>
      </c>
      <c r="V29" s="13">
        <v>19.899999999999999</v>
      </c>
      <c r="W29" s="13">
        <v>11.9</v>
      </c>
      <c r="X29" s="26">
        <v>73.928769999999986</v>
      </c>
      <c r="Y29" s="1">
        <v>71.545609999999996</v>
      </c>
      <c r="Z29" s="27">
        <v>22.483270000000001</v>
      </c>
      <c r="AA29" s="2">
        <v>20.718139999999998</v>
      </c>
      <c r="AB29" s="27">
        <v>41.59892</v>
      </c>
      <c r="AC29" s="2">
        <v>43.090069999999997</v>
      </c>
      <c r="AD29" s="13">
        <v>38.577476830000002</v>
      </c>
      <c r="AE29" s="13">
        <v>37.600961409999996</v>
      </c>
      <c r="AF29" s="11" t="s">
        <v>21</v>
      </c>
    </row>
    <row r="30" spans="1:32" ht="26.25" x14ac:dyDescent="0.25">
      <c r="A30" s="9" t="s">
        <v>22</v>
      </c>
      <c r="B30" s="13">
        <v>98.376243660174552</v>
      </c>
      <c r="C30" s="13">
        <v>92.689483945014175</v>
      </c>
      <c r="D30" s="13">
        <v>93.036200899177771</v>
      </c>
      <c r="E30" s="13">
        <v>83.086291810800773</v>
      </c>
      <c r="F30" s="13">
        <v>111.86425489204996</v>
      </c>
      <c r="G30" s="13">
        <v>111.22248616288657</v>
      </c>
      <c r="H30" s="2">
        <v>0.22593311669026739</v>
      </c>
      <c r="I30" s="1">
        <v>0.19915297217133063</v>
      </c>
      <c r="J30" s="14">
        <v>93</v>
      </c>
      <c r="K30" s="14">
        <v>113</v>
      </c>
      <c r="L30" s="14">
        <v>457.46902654867256</v>
      </c>
      <c r="M30" s="14">
        <v>502.82608695652175</v>
      </c>
      <c r="N30" s="14">
        <v>49.495291300877902</v>
      </c>
      <c r="O30" s="14">
        <v>52.278486997635902</v>
      </c>
      <c r="P30" s="8">
        <v>56.25</v>
      </c>
      <c r="Q30" s="8">
        <v>41.379310344827587</v>
      </c>
      <c r="R30" s="8">
        <v>50</v>
      </c>
      <c r="S30" s="8">
        <v>50</v>
      </c>
      <c r="T30" s="26">
        <v>9.1999999999999993</v>
      </c>
      <c r="U30" s="26">
        <v>11.2</v>
      </c>
      <c r="V30" s="13">
        <v>20.100000000000001</v>
      </c>
      <c r="W30" s="13">
        <v>12.9</v>
      </c>
      <c r="X30" s="26">
        <v>51.951180000000001</v>
      </c>
      <c r="Y30" s="1">
        <v>51.271849999999993</v>
      </c>
      <c r="Z30" s="27">
        <v>14.9175</v>
      </c>
      <c r="AA30" s="2">
        <v>15.82924</v>
      </c>
      <c r="AB30" s="27">
        <v>25.889410000000002</v>
      </c>
      <c r="AC30" s="2">
        <v>24.896339999999999</v>
      </c>
      <c r="AD30" s="13">
        <v>26.595303389999998</v>
      </c>
      <c r="AE30" s="13">
        <v>25.430237960000003</v>
      </c>
      <c r="AF30" s="11" t="s">
        <v>22</v>
      </c>
    </row>
    <row r="31" spans="1:32" ht="26.25" x14ac:dyDescent="0.25">
      <c r="A31" s="9" t="s">
        <v>23</v>
      </c>
      <c r="B31" s="13">
        <v>96.607245227181977</v>
      </c>
      <c r="C31" s="13">
        <v>95.734881144677104</v>
      </c>
      <c r="D31" s="13">
        <v>85.911024500528782</v>
      </c>
      <c r="E31" s="13">
        <v>81.202979976556421</v>
      </c>
      <c r="F31" s="13">
        <v>105.96682027949463</v>
      </c>
      <c r="G31" s="13">
        <v>112.40838287764349</v>
      </c>
      <c r="H31" s="2">
        <v>0.15781397834208072</v>
      </c>
      <c r="I31" s="1">
        <v>0.1449705114585646</v>
      </c>
      <c r="J31" s="14">
        <v>106</v>
      </c>
      <c r="K31" s="14">
        <v>112</v>
      </c>
      <c r="L31" s="14">
        <v>446.77333333333331</v>
      </c>
      <c r="M31" s="14">
        <v>559.92307692307691</v>
      </c>
      <c r="N31" s="14">
        <v>55.701608100059602</v>
      </c>
      <c r="O31" s="14">
        <v>68.939018580276297</v>
      </c>
      <c r="P31" s="8">
        <v>53.846153846153847</v>
      </c>
      <c r="Q31" s="8">
        <v>40</v>
      </c>
      <c r="R31" s="8" t="s">
        <v>124</v>
      </c>
      <c r="S31" s="8">
        <v>0</v>
      </c>
      <c r="T31" s="26">
        <v>13.1</v>
      </c>
      <c r="U31" s="26">
        <v>10.5</v>
      </c>
      <c r="V31" s="13">
        <v>17.899999999999999</v>
      </c>
      <c r="W31" s="13">
        <v>8.1</v>
      </c>
      <c r="X31" s="26">
        <v>47.843520000000012</v>
      </c>
      <c r="Y31" s="1">
        <v>48.754989999999999</v>
      </c>
      <c r="Z31" s="27">
        <v>14.475860000000001</v>
      </c>
      <c r="AA31" s="2">
        <v>15.653729999999999</v>
      </c>
      <c r="AB31" s="27">
        <v>25.182110000000002</v>
      </c>
      <c r="AC31" s="2">
        <v>23.82526</v>
      </c>
      <c r="AD31" s="13">
        <v>25.171368820000005</v>
      </c>
      <c r="AE31" s="13">
        <v>24.296633689999997</v>
      </c>
      <c r="AF31" s="11" t="s">
        <v>23</v>
      </c>
    </row>
    <row r="32" spans="1:32" ht="26.25" x14ac:dyDescent="0.25">
      <c r="A32" s="9" t="s">
        <v>24</v>
      </c>
      <c r="B32" s="13">
        <v>96.827533238287003</v>
      </c>
      <c r="C32" s="13">
        <v>88.905909589096936</v>
      </c>
      <c r="D32" s="13">
        <v>86.514776051210717</v>
      </c>
      <c r="E32" s="13">
        <v>79.383928998529768</v>
      </c>
      <c r="F32" s="13">
        <v>110.78514180538917</v>
      </c>
      <c r="G32" s="13">
        <v>101.31255048845222</v>
      </c>
      <c r="H32" s="2">
        <v>0.21672931956419467</v>
      </c>
      <c r="I32" s="1">
        <v>0.20295693111358273</v>
      </c>
      <c r="J32" s="14">
        <v>103</v>
      </c>
      <c r="K32" s="14">
        <v>105</v>
      </c>
      <c r="L32" s="14">
        <v>475.22580645161293</v>
      </c>
      <c r="M32" s="14">
        <v>385.04672897196264</v>
      </c>
      <c r="N32" s="14">
        <v>39.579698125725699</v>
      </c>
      <c r="O32" s="14">
        <v>41.287644787644801</v>
      </c>
      <c r="P32" s="8">
        <v>72.727272727272734</v>
      </c>
      <c r="Q32" s="8">
        <v>60</v>
      </c>
      <c r="R32" s="8">
        <v>100</v>
      </c>
      <c r="S32" s="8">
        <v>33.333333333333336</v>
      </c>
      <c r="T32" s="26">
        <v>9.6999999999999993</v>
      </c>
      <c r="U32" s="26">
        <v>8.8000000000000007</v>
      </c>
      <c r="V32" s="13">
        <v>15.3</v>
      </c>
      <c r="W32" s="13">
        <v>16.5</v>
      </c>
      <c r="X32" s="26">
        <v>55.742389999999993</v>
      </c>
      <c r="Y32" s="1">
        <v>55.263520000000007</v>
      </c>
      <c r="Z32" s="27">
        <v>19.512419999999999</v>
      </c>
      <c r="AA32" s="2">
        <v>18.807490000000001</v>
      </c>
      <c r="AB32" s="27">
        <v>29.622699999999998</v>
      </c>
      <c r="AC32" s="2">
        <v>29.493970000000001</v>
      </c>
      <c r="AD32" s="13">
        <v>31.142095330000004</v>
      </c>
      <c r="AE32" s="13">
        <v>29.340786989999998</v>
      </c>
      <c r="AF32" s="11" t="s">
        <v>24</v>
      </c>
    </row>
    <row r="33" spans="1:32" ht="26.25" x14ac:dyDescent="0.25">
      <c r="A33" s="9" t="s">
        <v>25</v>
      </c>
      <c r="B33" s="13">
        <v>98.982022248870621</v>
      </c>
      <c r="C33" s="13">
        <v>104.71823548127315</v>
      </c>
      <c r="D33" s="13">
        <v>100.00889701769145</v>
      </c>
      <c r="E33" s="13">
        <v>103.65934216382745</v>
      </c>
      <c r="F33" s="13">
        <v>99.294842062009195</v>
      </c>
      <c r="G33" s="13">
        <v>101.78343289321057</v>
      </c>
      <c r="H33" s="2">
        <v>0.20053629551353441</v>
      </c>
      <c r="I33" s="1">
        <v>0.18381778133347956</v>
      </c>
      <c r="J33" s="14">
        <v>146</v>
      </c>
      <c r="K33" s="14">
        <v>142</v>
      </c>
      <c r="L33" s="14">
        <v>614.84104046242771</v>
      </c>
      <c r="M33" s="14">
        <v>509.8187702265372</v>
      </c>
      <c r="N33" s="14">
        <v>75.694890892460506</v>
      </c>
      <c r="O33" s="14">
        <v>80.5997294555293</v>
      </c>
      <c r="P33" s="8">
        <v>43.75</v>
      </c>
      <c r="Q33" s="8">
        <v>32.89473684210526</v>
      </c>
      <c r="R33" s="8">
        <v>0</v>
      </c>
      <c r="S33" s="8">
        <v>0</v>
      </c>
      <c r="T33" s="26">
        <v>11.8</v>
      </c>
      <c r="U33" s="26">
        <v>7.5</v>
      </c>
      <c r="V33" s="13">
        <v>20.6</v>
      </c>
      <c r="W33" s="13">
        <v>17.3</v>
      </c>
      <c r="X33" s="26">
        <v>115.40872</v>
      </c>
      <c r="Y33" s="1">
        <v>106.84538999999999</v>
      </c>
      <c r="Z33" s="27">
        <v>32.607590000000002</v>
      </c>
      <c r="AA33" s="2">
        <v>30.849989999999998</v>
      </c>
      <c r="AB33" s="27">
        <v>66.425319999999999</v>
      </c>
      <c r="AC33" s="2">
        <v>63.614319999999999</v>
      </c>
      <c r="AD33" s="13">
        <v>56.258860800000008</v>
      </c>
      <c r="AE33" s="13">
        <v>54.12637492999999</v>
      </c>
      <c r="AF33" s="11" t="s">
        <v>25</v>
      </c>
    </row>
    <row r="34" spans="1:32" ht="39" x14ac:dyDescent="0.25">
      <c r="A34" s="9" t="s">
        <v>26</v>
      </c>
      <c r="B34" s="13">
        <v>101.2561076125421</v>
      </c>
      <c r="C34" s="13">
        <v>103.12499094174193</v>
      </c>
      <c r="D34" s="13">
        <v>97.635290133440108</v>
      </c>
      <c r="E34" s="13">
        <v>96.629657529491411</v>
      </c>
      <c r="F34" s="13">
        <v>107.74530514693383</v>
      </c>
      <c r="G34" s="13">
        <v>112.17593804778866</v>
      </c>
      <c r="H34" s="2">
        <v>0.20278230789892421</v>
      </c>
      <c r="I34" s="1">
        <v>0.17697606705672486</v>
      </c>
      <c r="J34" s="14">
        <v>180</v>
      </c>
      <c r="K34" s="14">
        <v>162</v>
      </c>
      <c r="L34" s="14">
        <v>551.30232558139539</v>
      </c>
      <c r="M34" s="14">
        <v>542.7112299465241</v>
      </c>
      <c r="N34" s="14">
        <v>86.159496230924802</v>
      </c>
      <c r="O34" s="14">
        <v>76.665797130530706</v>
      </c>
      <c r="P34" s="8">
        <v>8.695652173913043</v>
      </c>
      <c r="Q34" s="8">
        <v>26.470588235294116</v>
      </c>
      <c r="R34" s="8">
        <v>0</v>
      </c>
      <c r="S34" s="8">
        <v>40</v>
      </c>
      <c r="T34" s="26">
        <v>12</v>
      </c>
      <c r="U34" s="26">
        <v>10.9</v>
      </c>
      <c r="V34" s="13">
        <v>18.3</v>
      </c>
      <c r="W34" s="13">
        <v>15.6</v>
      </c>
      <c r="X34" s="26">
        <v>79.925350000000009</v>
      </c>
      <c r="Y34" s="1">
        <v>80.897919999999999</v>
      </c>
      <c r="Z34" s="27">
        <v>23.835840000000001</v>
      </c>
      <c r="AA34" s="2">
        <v>25.786239999999999</v>
      </c>
      <c r="AB34" s="27">
        <v>44.713990000000003</v>
      </c>
      <c r="AC34" s="2">
        <v>43.135649999999998</v>
      </c>
      <c r="AD34" s="13">
        <v>40.40890417</v>
      </c>
      <c r="AE34" s="13">
        <v>40.726387029999998</v>
      </c>
      <c r="AF34" s="11" t="s">
        <v>26</v>
      </c>
    </row>
    <row r="35" spans="1:32" ht="26.25" x14ac:dyDescent="0.25">
      <c r="A35" s="9" t="s">
        <v>27</v>
      </c>
      <c r="B35" s="13">
        <v>96.144942757425326</v>
      </c>
      <c r="C35" s="13">
        <v>94.636791244538472</v>
      </c>
      <c r="D35" s="13">
        <v>97.094723333272839</v>
      </c>
      <c r="E35" s="13">
        <v>93.862219619203231</v>
      </c>
      <c r="F35" s="13">
        <v>91.319346957516075</v>
      </c>
      <c r="G35" s="13">
        <v>91.193523438657479</v>
      </c>
      <c r="H35" s="2">
        <v>0.20657951788147064</v>
      </c>
      <c r="I35" s="1">
        <v>0.20607694641454505</v>
      </c>
      <c r="J35" s="14">
        <v>96</v>
      </c>
      <c r="K35" s="14">
        <v>104</v>
      </c>
      <c r="L35" s="14">
        <v>512.79922779922776</v>
      </c>
      <c r="M35" s="14">
        <v>529.87265917602997</v>
      </c>
      <c r="N35" s="14">
        <v>78.123354740255607</v>
      </c>
      <c r="O35" s="14">
        <v>73.157365910076606</v>
      </c>
      <c r="P35" s="8">
        <v>70</v>
      </c>
      <c r="Q35" s="8">
        <v>38.028169014084504</v>
      </c>
      <c r="R35" s="8" t="s">
        <v>124</v>
      </c>
      <c r="S35" s="8">
        <v>16.666666666666668</v>
      </c>
      <c r="T35" s="26">
        <v>8.1</v>
      </c>
      <c r="U35" s="26">
        <v>10.3</v>
      </c>
      <c r="V35" s="13">
        <v>9.6</v>
      </c>
      <c r="W35" s="13">
        <v>8.6999999999999993</v>
      </c>
      <c r="X35" s="26">
        <v>190.18872000000002</v>
      </c>
      <c r="Y35" s="1">
        <v>186.12345999999999</v>
      </c>
      <c r="Z35" s="27">
        <v>58.736510000000003</v>
      </c>
      <c r="AA35" s="2">
        <v>59.377769999999998</v>
      </c>
      <c r="AB35" s="27">
        <v>113.64497</v>
      </c>
      <c r="AC35" s="2">
        <v>108.74881000000001</v>
      </c>
      <c r="AD35" s="13">
        <v>102.99237447000002</v>
      </c>
      <c r="AE35" s="13">
        <v>101.94120438000002</v>
      </c>
      <c r="AF35" s="11" t="s">
        <v>27</v>
      </c>
    </row>
    <row r="36" spans="1:32" ht="27" thickBot="1" x14ac:dyDescent="0.3">
      <c r="A36" s="10" t="s">
        <v>28</v>
      </c>
      <c r="B36" s="13">
        <v>63.436574451807438</v>
      </c>
      <c r="C36" s="13">
        <v>62.381231737756444</v>
      </c>
      <c r="D36" s="13">
        <v>64.705955599871203</v>
      </c>
      <c r="E36" s="13">
        <v>61.184313819833122</v>
      </c>
      <c r="F36" s="13">
        <v>66.643458603956262</v>
      </c>
      <c r="G36" s="13">
        <v>67.972817946005677</v>
      </c>
      <c r="H36" s="2">
        <v>0.33794212243136174</v>
      </c>
      <c r="I36" s="1">
        <v>0.32623249866381115</v>
      </c>
      <c r="J36" s="14">
        <v>46</v>
      </c>
      <c r="K36" s="14">
        <v>35</v>
      </c>
      <c r="L36" s="14">
        <v>291.35294117647061</v>
      </c>
      <c r="M36" s="14">
        <v>332.11111111111109</v>
      </c>
      <c r="N36" s="14">
        <v>27.5746436609152</v>
      </c>
      <c r="O36" s="14">
        <v>27.502852485737598</v>
      </c>
      <c r="P36" s="8">
        <v>94.736842105263165</v>
      </c>
      <c r="Q36" s="8">
        <v>78.94736842105263</v>
      </c>
      <c r="R36" s="8">
        <v>100</v>
      </c>
      <c r="S36" s="8" t="s">
        <v>124</v>
      </c>
      <c r="T36" s="26">
        <v>7.2</v>
      </c>
      <c r="U36" s="26">
        <v>8.6999999999999993</v>
      </c>
      <c r="V36" s="13">
        <v>6.4</v>
      </c>
      <c r="W36" s="13">
        <v>19.399999999999999</v>
      </c>
      <c r="X36" s="26">
        <v>14.550129999999998</v>
      </c>
      <c r="Y36" s="1">
        <v>14.584429999999999</v>
      </c>
      <c r="Z36" s="27">
        <v>3.4878499999999999</v>
      </c>
      <c r="AA36" s="2">
        <v>3.77068</v>
      </c>
      <c r="AB36" s="27">
        <v>7.8050699999999997</v>
      </c>
      <c r="AC36" s="2">
        <v>7.5295899999999998</v>
      </c>
      <c r="AD36" s="13">
        <v>7.31</v>
      </c>
      <c r="AE36" s="13">
        <v>7.08154941</v>
      </c>
      <c r="AF36" s="12" t="s">
        <v>28</v>
      </c>
    </row>
    <row r="37" spans="1:32" ht="15.75" thickTop="1" x14ac:dyDescent="0.25">
      <c r="A37" s="15"/>
      <c r="B37" s="16">
        <v>0</v>
      </c>
      <c r="C37" s="16">
        <v>0</v>
      </c>
      <c r="D37" s="16">
        <v>0</v>
      </c>
      <c r="E37" s="16">
        <v>0</v>
      </c>
      <c r="F37" s="16">
        <v>0</v>
      </c>
      <c r="G37" s="16">
        <v>0</v>
      </c>
      <c r="H37" s="16">
        <v>0</v>
      </c>
      <c r="I37" s="16">
        <v>0</v>
      </c>
      <c r="J37" s="16">
        <v>0</v>
      </c>
      <c r="K37" s="16">
        <v>0</v>
      </c>
      <c r="L37" s="16">
        <v>0</v>
      </c>
      <c r="M37" s="16">
        <v>0</v>
      </c>
      <c r="N37" s="16">
        <v>0</v>
      </c>
      <c r="O37" s="16">
        <v>0</v>
      </c>
      <c r="P37" s="16">
        <v>0</v>
      </c>
      <c r="Q37" s="16">
        <v>0</v>
      </c>
      <c r="R37" s="16">
        <v>0</v>
      </c>
      <c r="S37" s="16">
        <v>0</v>
      </c>
      <c r="T37" s="16">
        <v>0</v>
      </c>
      <c r="U37" s="16">
        <v>0</v>
      </c>
      <c r="V37" s="16">
        <v>0</v>
      </c>
      <c r="W37" s="16">
        <v>0</v>
      </c>
      <c r="X37" s="16">
        <v>0</v>
      </c>
      <c r="Y37" s="16">
        <v>0</v>
      </c>
      <c r="Z37" s="16">
        <v>0</v>
      </c>
      <c r="AA37" s="16">
        <v>0</v>
      </c>
      <c r="AB37" s="16">
        <v>0</v>
      </c>
      <c r="AC37" s="16">
        <v>0</v>
      </c>
      <c r="AD37" s="17">
        <v>0</v>
      </c>
      <c r="AE37" s="17">
        <v>0</v>
      </c>
      <c r="AF37" s="15"/>
    </row>
    <row r="38" spans="1:32" x14ac:dyDescent="0.25">
      <c r="A38" s="15"/>
      <c r="B38" s="15"/>
      <c r="C38" s="15"/>
      <c r="D38" s="15"/>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row>
    <row r="39" spans="1:32" x14ac:dyDescent="0.25">
      <c r="A39" s="15"/>
      <c r="B39" s="15"/>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row>
    <row r="40" spans="1:32" x14ac:dyDescent="0.25">
      <c r="A40" s="15"/>
      <c r="B40" s="15"/>
      <c r="C40" s="15"/>
      <c r="D40" s="15"/>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row>
    <row r="41" spans="1:32" x14ac:dyDescent="0.25">
      <c r="A41" s="15"/>
      <c r="B41" s="15" t="s">
        <v>91</v>
      </c>
      <c r="C41" s="15"/>
      <c r="D41" s="15" t="s">
        <v>92</v>
      </c>
      <c r="E41" s="15"/>
      <c r="F41" s="15" t="s">
        <v>93</v>
      </c>
      <c r="G41" s="15"/>
      <c r="H41" s="15" t="s">
        <v>94</v>
      </c>
      <c r="I41" s="15"/>
      <c r="J41" s="15" t="s">
        <v>95</v>
      </c>
      <c r="K41" s="15"/>
      <c r="L41" s="15" t="s">
        <v>96</v>
      </c>
      <c r="M41" s="15"/>
      <c r="N41" s="15" t="s">
        <v>97</v>
      </c>
      <c r="O41" s="15"/>
      <c r="P41" s="15" t="s">
        <v>98</v>
      </c>
      <c r="Q41" s="15"/>
      <c r="R41" s="15" t="s">
        <v>99</v>
      </c>
      <c r="S41" s="15"/>
      <c r="T41" s="15" t="s">
        <v>100</v>
      </c>
      <c r="U41" s="15"/>
      <c r="V41" s="15" t="s">
        <v>101</v>
      </c>
      <c r="W41" s="15"/>
      <c r="X41" s="15" t="s">
        <v>102</v>
      </c>
      <c r="Y41" s="15"/>
      <c r="Z41" s="15" t="s">
        <v>103</v>
      </c>
      <c r="AA41" s="15"/>
      <c r="AB41" s="15" t="s">
        <v>104</v>
      </c>
      <c r="AC41" s="15"/>
      <c r="AD41" s="15" t="s">
        <v>105</v>
      </c>
      <c r="AE41" s="15"/>
      <c r="AF41" s="15"/>
    </row>
    <row r="42" spans="1:32" x14ac:dyDescent="0.25">
      <c r="A42" s="15" t="s">
        <v>0</v>
      </c>
      <c r="B42" s="15">
        <v>2010</v>
      </c>
      <c r="C42" s="15">
        <v>2011</v>
      </c>
      <c r="D42" s="15">
        <v>2010</v>
      </c>
      <c r="E42" s="15">
        <v>2011</v>
      </c>
      <c r="F42" s="15">
        <v>2010</v>
      </c>
      <c r="G42" s="15">
        <v>2011</v>
      </c>
      <c r="H42" s="15">
        <v>2011</v>
      </c>
      <c r="I42" s="15"/>
      <c r="J42" s="15">
        <v>2011</v>
      </c>
      <c r="K42" s="15"/>
      <c r="L42" s="15">
        <v>2011</v>
      </c>
      <c r="M42" s="15"/>
      <c r="N42" s="15">
        <v>2011</v>
      </c>
      <c r="O42" s="15"/>
      <c r="P42" s="15">
        <v>2011</v>
      </c>
      <c r="Q42" s="15"/>
      <c r="R42" s="15">
        <v>2011</v>
      </c>
      <c r="S42" s="15"/>
      <c r="T42" s="15">
        <v>2011</v>
      </c>
      <c r="U42" s="15"/>
      <c r="V42" s="15">
        <v>2011</v>
      </c>
      <c r="W42" s="15"/>
      <c r="X42" s="15">
        <v>2011</v>
      </c>
      <c r="Y42" s="15"/>
      <c r="Z42" s="15">
        <v>2011</v>
      </c>
      <c r="AA42" s="15"/>
      <c r="AB42" s="15">
        <v>2011</v>
      </c>
      <c r="AC42" s="15"/>
      <c r="AD42" s="15">
        <v>2011</v>
      </c>
      <c r="AE42" s="15"/>
      <c r="AF42" s="15"/>
    </row>
    <row r="43" spans="1:32" x14ac:dyDescent="0.25">
      <c r="A43" s="18" t="s">
        <v>5</v>
      </c>
      <c r="B43" s="15"/>
      <c r="C43" s="15"/>
      <c r="D43" s="15"/>
      <c r="E43" s="15"/>
      <c r="F43" s="15"/>
      <c r="G43" s="15"/>
      <c r="H43" s="15">
        <v>0.18085003733140734</v>
      </c>
      <c r="I43" s="15" t="e">
        <f>#REF!-H43</f>
        <v>#REF!</v>
      </c>
      <c r="J43" s="15">
        <v>93</v>
      </c>
      <c r="K43" s="15">
        <f>J13-J43</f>
        <v>3</v>
      </c>
      <c r="L43" s="15">
        <v>588.73793103448281</v>
      </c>
      <c r="M43" s="15">
        <f>L13-L43</f>
        <v>43.036635439505631</v>
      </c>
      <c r="N43" s="15">
        <v>59.02804965</v>
      </c>
      <c r="O43" s="15">
        <f>N13-N43</f>
        <v>-9.1653549577272031</v>
      </c>
      <c r="P43" s="15">
        <v>72.727272727272734</v>
      </c>
      <c r="Q43" s="15">
        <f>P13-P43</f>
        <v>-8.7272727272727337</v>
      </c>
      <c r="R43" s="15">
        <v>75</v>
      </c>
      <c r="S43" s="15">
        <f>R13-R43</f>
        <v>0</v>
      </c>
      <c r="T43" s="15">
        <v>9.1953403356178605</v>
      </c>
      <c r="U43" s="15">
        <f>T13-T43</f>
        <v>-3.4953403356178603</v>
      </c>
      <c r="V43" s="15">
        <v>13.3</v>
      </c>
      <c r="W43" s="15">
        <f>V13-V43</f>
        <v>-0.60000000000000142</v>
      </c>
      <c r="X43" s="15">
        <v>59.795259999999999</v>
      </c>
      <c r="Y43" s="15" t="e">
        <f>#REF!-X43</f>
        <v>#REF!</v>
      </c>
      <c r="Z43" s="15">
        <v>13.34803</v>
      </c>
      <c r="AA43" s="15" t="e">
        <f>#REF!-Z43</f>
        <v>#REF!</v>
      </c>
      <c r="AB43" s="15">
        <v>33.069760000000002</v>
      </c>
      <c r="AC43" s="15" t="e">
        <f>#REF!-AB43</f>
        <v>#REF!</v>
      </c>
      <c r="AD43" s="19">
        <v>25.840777270000004</v>
      </c>
      <c r="AE43" s="15">
        <f>AD13-AD43</f>
        <v>-0.61000303000000144</v>
      </c>
      <c r="AF43" s="15"/>
    </row>
    <row r="44" spans="1:32" x14ac:dyDescent="0.25">
      <c r="A44" s="18" t="s">
        <v>6</v>
      </c>
      <c r="B44" s="15"/>
      <c r="C44" s="15"/>
      <c r="D44" s="15"/>
      <c r="E44" s="15"/>
      <c r="F44" s="15"/>
      <c r="G44" s="15"/>
      <c r="H44" s="15">
        <v>0.14408858830322152</v>
      </c>
      <c r="I44" s="15" t="e">
        <f>#REF!-H44</f>
        <v>#REF!</v>
      </c>
      <c r="J44" s="15">
        <v>89</v>
      </c>
      <c r="K44" s="15">
        <f t="shared" ref="K44:K59" si="0">J14-J44</f>
        <v>17</v>
      </c>
      <c r="L44" s="15">
        <v>549.73469387755097</v>
      </c>
      <c r="M44" s="15">
        <f t="shared" ref="M44:M66" si="1">L14-L44</f>
        <v>43.741034277788799</v>
      </c>
      <c r="N44" s="15">
        <v>81.29756381</v>
      </c>
      <c r="O44" s="15">
        <f t="shared" ref="O44:O66" si="2">N14-N44</f>
        <v>-39.740461046614897</v>
      </c>
      <c r="P44" s="15">
        <v>70</v>
      </c>
      <c r="Q44" s="15">
        <f t="shared" ref="Q44:Q66" si="3">P14-P44</f>
        <v>-36.101694915254235</v>
      </c>
      <c r="R44" s="15">
        <v>0</v>
      </c>
      <c r="S44" s="15">
        <f t="shared" ref="S44:S66" si="4">R14-R44</f>
        <v>60</v>
      </c>
      <c r="T44" s="15">
        <v>7.44756948047314</v>
      </c>
      <c r="U44" s="15">
        <f t="shared" ref="U44:U66" si="5">T14-T44</f>
        <v>-2.3475694804731404</v>
      </c>
      <c r="V44" s="15">
        <v>11.1</v>
      </c>
      <c r="W44" s="15">
        <f t="shared" ref="W44:W66" si="6">V14-V44</f>
        <v>0.90000000000000036</v>
      </c>
      <c r="X44" s="15">
        <v>80.508980000000008</v>
      </c>
      <c r="Y44" s="15" t="e">
        <f>#REF!-X44</f>
        <v>#REF!</v>
      </c>
      <c r="Z44" s="15">
        <v>22.18722</v>
      </c>
      <c r="AA44" s="15" t="e">
        <f>#REF!-Z44</f>
        <v>#REF!</v>
      </c>
      <c r="AB44" s="15">
        <v>48.741999999999997</v>
      </c>
      <c r="AC44" s="15" t="e">
        <f>#REF!-AB44</f>
        <v>#REF!</v>
      </c>
      <c r="AD44" s="20">
        <v>38.774368050000007</v>
      </c>
      <c r="AE44" s="15">
        <f t="shared" ref="AE44:AE66" si="7">AD14-AD44</f>
        <v>-2.4515264200000075</v>
      </c>
      <c r="AF44" s="15"/>
    </row>
    <row r="45" spans="1:32" x14ac:dyDescent="0.25">
      <c r="A45" s="18" t="s">
        <v>7</v>
      </c>
      <c r="B45" s="15"/>
      <c r="C45" s="15"/>
      <c r="D45" s="15"/>
      <c r="E45" s="15"/>
      <c r="F45" s="15"/>
      <c r="G45" s="15"/>
      <c r="H45" s="15">
        <v>0.22425733740790557</v>
      </c>
      <c r="I45" s="15" t="e">
        <f>#REF!-H45</f>
        <v>#REF!</v>
      </c>
      <c r="J45" s="15">
        <v>160</v>
      </c>
      <c r="K45" s="15">
        <f t="shared" si="0"/>
        <v>-9</v>
      </c>
      <c r="L45" s="15">
        <v>633.43636363636358</v>
      </c>
      <c r="M45" s="15">
        <f t="shared" si="1"/>
        <v>-10.649778270509955</v>
      </c>
      <c r="N45" s="15">
        <v>76.655386739999997</v>
      </c>
      <c r="O45" s="15">
        <f t="shared" si="2"/>
        <v>-28.929777822977798</v>
      </c>
      <c r="P45" s="15">
        <v>43.137254901960787</v>
      </c>
      <c r="Q45" s="15">
        <f t="shared" si="3"/>
        <v>-3.1372549019607874</v>
      </c>
      <c r="R45" s="15">
        <v>0</v>
      </c>
      <c r="S45" s="15">
        <f t="shared" si="4"/>
        <v>0</v>
      </c>
      <c r="T45" s="15">
        <v>7.9232135291707904</v>
      </c>
      <c r="U45" s="15">
        <f t="shared" si="5"/>
        <v>-1.02321352917079</v>
      </c>
      <c r="V45" s="15">
        <v>6.1</v>
      </c>
      <c r="W45" s="15">
        <f t="shared" si="6"/>
        <v>4.7000000000000011</v>
      </c>
      <c r="X45" s="15">
        <v>58.170270000000002</v>
      </c>
      <c r="Y45" s="15" t="e">
        <f>#REF!-X45</f>
        <v>#REF!</v>
      </c>
      <c r="Z45" s="15">
        <v>16.641999999999999</v>
      </c>
      <c r="AA45" s="15" t="e">
        <f>#REF!-Z45</f>
        <v>#REF!</v>
      </c>
      <c r="AB45" s="15">
        <v>31.602</v>
      </c>
      <c r="AC45" s="15" t="e">
        <f>#REF!-AB45</f>
        <v>#REF!</v>
      </c>
      <c r="AD45" s="20">
        <v>28.278306350000012</v>
      </c>
      <c r="AE45" s="15">
        <f t="shared" si="7"/>
        <v>-1.5316567100000107</v>
      </c>
      <c r="AF45" s="15"/>
    </row>
    <row r="46" spans="1:32" x14ac:dyDescent="0.25">
      <c r="A46" s="18" t="s">
        <v>8</v>
      </c>
      <c r="B46" s="15"/>
      <c r="C46" s="15"/>
      <c r="D46" s="15"/>
      <c r="E46" s="15"/>
      <c r="F46" s="15"/>
      <c r="G46" s="15"/>
      <c r="H46" s="15">
        <v>0.17407449163210489</v>
      </c>
      <c r="I46" s="15" t="e">
        <f>#REF!-H46</f>
        <v>#REF!</v>
      </c>
      <c r="J46" s="15">
        <v>187</v>
      </c>
      <c r="K46" s="15">
        <f t="shared" si="0"/>
        <v>-47</v>
      </c>
      <c r="L46" s="15">
        <v>585.88157894736844</v>
      </c>
      <c r="M46" s="15">
        <f t="shared" si="1"/>
        <v>-91.013157894736878</v>
      </c>
      <c r="N46" s="15">
        <v>68.096496619999996</v>
      </c>
      <c r="O46" s="15">
        <f t="shared" si="2"/>
        <v>-11.140686472700494</v>
      </c>
      <c r="P46" s="15">
        <v>44.444444444444443</v>
      </c>
      <c r="Q46" s="15">
        <f t="shared" si="3"/>
        <v>-5.982905982905983</v>
      </c>
      <c r="R46" s="15">
        <v>0</v>
      </c>
      <c r="S46" s="15">
        <f t="shared" si="4"/>
        <v>100</v>
      </c>
      <c r="T46" s="15">
        <v>10.945487675808</v>
      </c>
      <c r="U46" s="15">
        <f t="shared" si="5"/>
        <v>-0.14548767580799904</v>
      </c>
      <c r="V46" s="15">
        <v>11.4</v>
      </c>
      <c r="W46" s="15">
        <f t="shared" si="6"/>
        <v>0.19999999999999929</v>
      </c>
      <c r="X46" s="15">
        <v>90.002049999999997</v>
      </c>
      <c r="Y46" s="15" t="e">
        <f>#REF!-X46</f>
        <v>#REF!</v>
      </c>
      <c r="Z46" s="15">
        <v>26.568760000000001</v>
      </c>
      <c r="AA46" s="15" t="e">
        <f>#REF!-Z46</f>
        <v>#REF!</v>
      </c>
      <c r="AB46" s="15">
        <v>50.615650000000002</v>
      </c>
      <c r="AC46" s="15" t="e">
        <f>#REF!-AB46</f>
        <v>#REF!</v>
      </c>
      <c r="AD46" s="20">
        <v>43.969410089999997</v>
      </c>
      <c r="AE46" s="15">
        <f t="shared" si="7"/>
        <v>-2.9482779399999899</v>
      </c>
      <c r="AF46" s="15"/>
    </row>
    <row r="47" spans="1:32" x14ac:dyDescent="0.25">
      <c r="A47" s="18" t="s">
        <v>9</v>
      </c>
      <c r="B47" s="15"/>
      <c r="C47" s="15"/>
      <c r="D47" s="15"/>
      <c r="E47" s="15"/>
      <c r="F47" s="15"/>
      <c r="G47" s="15"/>
      <c r="H47" s="15">
        <v>0.1869106163757373</v>
      </c>
      <c r="I47" s="15" t="e">
        <f>#REF!-H47</f>
        <v>#REF!</v>
      </c>
      <c r="J47" s="15">
        <v>110</v>
      </c>
      <c r="K47" s="15">
        <f t="shared" si="0"/>
        <v>-2</v>
      </c>
      <c r="L47" s="15">
        <v>598.09424083769636</v>
      </c>
      <c r="M47" s="15">
        <f t="shared" si="1"/>
        <v>-63.386923764525591</v>
      </c>
      <c r="N47" s="15">
        <v>70.361606082204801</v>
      </c>
      <c r="O47" s="15">
        <f t="shared" si="2"/>
        <v>-23.005304043732203</v>
      </c>
      <c r="P47" s="15">
        <v>67.647058823529406</v>
      </c>
      <c r="Q47" s="15">
        <f t="shared" si="3"/>
        <v>9.4876660341554953E-2</v>
      </c>
      <c r="R47" s="15">
        <v>100</v>
      </c>
      <c r="S47" s="15">
        <f t="shared" si="4"/>
        <v>-100</v>
      </c>
      <c r="T47" s="15">
        <v>7.02167172435224</v>
      </c>
      <c r="U47" s="15">
        <f t="shared" si="5"/>
        <v>-2.3216717243522398</v>
      </c>
      <c r="V47" s="15">
        <v>10.199999999999999</v>
      </c>
      <c r="W47" s="15">
        <f t="shared" si="6"/>
        <v>6</v>
      </c>
      <c r="X47" s="15">
        <v>55.19659</v>
      </c>
      <c r="Y47" s="15" t="e">
        <f>#REF!-X47</f>
        <v>#REF!</v>
      </c>
      <c r="Z47" s="15">
        <v>15.1701</v>
      </c>
      <c r="AA47" s="15" t="e">
        <f>#REF!-Z47</f>
        <v>#REF!</v>
      </c>
      <c r="AB47" s="15">
        <v>30.18242</v>
      </c>
      <c r="AC47" s="15" t="e">
        <f>#REF!-AB47</f>
        <v>#REF!</v>
      </c>
      <c r="AD47" s="20">
        <v>26.643607490000008</v>
      </c>
      <c r="AE47" s="15">
        <f t="shared" si="7"/>
        <v>-0.76024690000000916</v>
      </c>
      <c r="AF47" s="15"/>
    </row>
    <row r="48" spans="1:32" x14ac:dyDescent="0.25">
      <c r="A48" s="18" t="s">
        <v>10</v>
      </c>
      <c r="B48" s="15"/>
      <c r="C48" s="15"/>
      <c r="D48" s="15"/>
      <c r="E48" s="15"/>
      <c r="F48" s="15"/>
      <c r="G48" s="15"/>
      <c r="H48" s="15">
        <v>0.21568941622826301</v>
      </c>
      <c r="I48" s="15" t="e">
        <f>#REF!-H48</f>
        <v>#REF!</v>
      </c>
      <c r="J48" s="15">
        <v>99</v>
      </c>
      <c r="K48" s="15">
        <f t="shared" si="0"/>
        <v>-13</v>
      </c>
      <c r="L48" s="15">
        <v>517.10389610389609</v>
      </c>
      <c r="M48" s="15">
        <f t="shared" si="1"/>
        <v>-41.200670297444503</v>
      </c>
      <c r="N48" s="15">
        <v>33.327338751513103</v>
      </c>
      <c r="O48" s="15">
        <f t="shared" si="2"/>
        <v>-0.78711383801830692</v>
      </c>
      <c r="P48" s="15">
        <v>44.067796610169495</v>
      </c>
      <c r="Q48" s="15">
        <f t="shared" si="3"/>
        <v>28.659476117103239</v>
      </c>
      <c r="R48" s="15">
        <v>66.666666666666671</v>
      </c>
      <c r="S48" s="15">
        <f t="shared" si="4"/>
        <v>33.333333333333329</v>
      </c>
      <c r="T48" s="15">
        <v>7.5125631324811604</v>
      </c>
      <c r="U48" s="15">
        <f t="shared" si="5"/>
        <v>-2.5125631324811604</v>
      </c>
      <c r="V48" s="15">
        <v>11.9</v>
      </c>
      <c r="W48" s="15">
        <f t="shared" si="6"/>
        <v>4.2999999999999989</v>
      </c>
      <c r="X48" s="15">
        <v>46.441029999999998</v>
      </c>
      <c r="Y48" s="15" t="e">
        <f>#REF!-X48</f>
        <v>#REF!</v>
      </c>
      <c r="Z48" s="15">
        <v>11.27</v>
      </c>
      <c r="AA48" s="15" t="e">
        <f>#REF!-Z48</f>
        <v>#REF!</v>
      </c>
      <c r="AB48" s="15">
        <v>23.056000000000001</v>
      </c>
      <c r="AC48" s="15" t="e">
        <f>#REF!-AB48</f>
        <v>#REF!</v>
      </c>
      <c r="AD48" s="20">
        <v>21.766295810000006</v>
      </c>
      <c r="AE48" s="15">
        <f t="shared" si="7"/>
        <v>-2.3629267600000041</v>
      </c>
      <c r="AF48" s="15"/>
    </row>
    <row r="49" spans="1:32" x14ac:dyDescent="0.25">
      <c r="A49" s="18" t="s">
        <v>11</v>
      </c>
      <c r="B49" s="15"/>
      <c r="C49" s="15"/>
      <c r="D49" s="15"/>
      <c r="E49" s="15"/>
      <c r="F49" s="15"/>
      <c r="G49" s="15"/>
      <c r="H49" s="15">
        <v>0.2140891956808848</v>
      </c>
      <c r="I49" s="15" t="e">
        <f>#REF!-H49</f>
        <v>#REF!</v>
      </c>
      <c r="J49" s="15">
        <v>93</v>
      </c>
      <c r="K49" s="15">
        <f t="shared" si="0"/>
        <v>1</v>
      </c>
      <c r="L49" s="15">
        <v>504</v>
      </c>
      <c r="M49" s="15">
        <f t="shared" si="1"/>
        <v>-70.029126213592235</v>
      </c>
      <c r="N49" s="15">
        <v>46.150434629999999</v>
      </c>
      <c r="O49" s="15">
        <f t="shared" si="2"/>
        <v>0.69112328190870187</v>
      </c>
      <c r="P49" s="15">
        <v>60.416666666666664</v>
      </c>
      <c r="Q49" s="15">
        <f t="shared" si="3"/>
        <v>-7.7850877192982466</v>
      </c>
      <c r="R49" s="15">
        <v>0</v>
      </c>
      <c r="S49" s="15">
        <f t="shared" si="4"/>
        <v>16.666666666666668</v>
      </c>
      <c r="T49" s="15">
        <v>12.53367166108</v>
      </c>
      <c r="U49" s="15">
        <f t="shared" si="5"/>
        <v>-3.93367166108</v>
      </c>
      <c r="V49" s="15">
        <v>17.399999999999999</v>
      </c>
      <c r="W49" s="15">
        <f t="shared" si="6"/>
        <v>-2.0999999999999979</v>
      </c>
      <c r="X49" s="15">
        <v>42.526149999999994</v>
      </c>
      <c r="Y49" s="15" t="e">
        <f>#REF!-X49</f>
        <v>#REF!</v>
      </c>
      <c r="Z49" s="15">
        <v>11.84873</v>
      </c>
      <c r="AA49" s="15" t="e">
        <f>#REF!-Z49</f>
        <v>#REF!</v>
      </c>
      <c r="AB49" s="15">
        <v>23.571059999999999</v>
      </c>
      <c r="AC49" s="15" t="e">
        <f>#REF!-AB49</f>
        <v>#REF!</v>
      </c>
      <c r="AD49" s="20">
        <v>21.114710949999996</v>
      </c>
      <c r="AE49" s="15">
        <f t="shared" si="7"/>
        <v>-1.0891132799999959</v>
      </c>
      <c r="AF49" s="15"/>
    </row>
    <row r="50" spans="1:32" x14ac:dyDescent="0.25">
      <c r="A50" s="18" t="s">
        <v>12</v>
      </c>
      <c r="B50" s="15"/>
      <c r="C50" s="15"/>
      <c r="D50" s="15"/>
      <c r="E50" s="15"/>
      <c r="F50" s="15"/>
      <c r="G50" s="15"/>
      <c r="H50" s="15">
        <v>0.19788944419298757</v>
      </c>
      <c r="I50" s="15" t="e">
        <f>#REF!-H50</f>
        <v>#REF!</v>
      </c>
      <c r="J50" s="15">
        <v>75</v>
      </c>
      <c r="K50" s="15">
        <f t="shared" si="0"/>
        <v>21</v>
      </c>
      <c r="L50" s="15">
        <v>454.2037037037037</v>
      </c>
      <c r="M50" s="15">
        <f t="shared" si="1"/>
        <v>-36.203703703703695</v>
      </c>
      <c r="N50" s="15">
        <v>53.198510489999997</v>
      </c>
      <c r="O50" s="15">
        <f t="shared" si="2"/>
        <v>-3.4810807711244962</v>
      </c>
      <c r="P50" s="15">
        <v>54.237288135593218</v>
      </c>
      <c r="Q50" s="15">
        <f t="shared" si="3"/>
        <v>-7.1784646061814499</v>
      </c>
      <c r="R50" s="15">
        <v>999</v>
      </c>
      <c r="S50" s="15">
        <f t="shared" si="4"/>
        <v>-999</v>
      </c>
      <c r="T50" s="15">
        <v>9.6567882810903107</v>
      </c>
      <c r="U50" s="15">
        <f t="shared" si="5"/>
        <v>-4.3567882810903109</v>
      </c>
      <c r="V50" s="15">
        <v>12.5</v>
      </c>
      <c r="W50" s="15">
        <f t="shared" si="6"/>
        <v>0.80000000000000071</v>
      </c>
      <c r="X50" s="15">
        <v>53.410529999999994</v>
      </c>
      <c r="Y50" s="15" t="e">
        <f>#REF!-X50</f>
        <v>#REF!</v>
      </c>
      <c r="Z50" s="15">
        <v>14.38903</v>
      </c>
      <c r="AA50" s="15" t="e">
        <f>#REF!-Z50</f>
        <v>#REF!</v>
      </c>
      <c r="AB50" s="15">
        <v>26.419229999999999</v>
      </c>
      <c r="AC50" s="15" t="e">
        <f>#REF!-AB50</f>
        <v>#REF!</v>
      </c>
      <c r="AD50" s="20">
        <v>25.089287970000008</v>
      </c>
      <c r="AE50" s="15">
        <f t="shared" si="7"/>
        <v>-0.55702694000000719</v>
      </c>
      <c r="AF50" s="15"/>
    </row>
    <row r="51" spans="1:32" x14ac:dyDescent="0.25">
      <c r="A51" s="18" t="s">
        <v>13</v>
      </c>
      <c r="B51" s="15"/>
      <c r="C51" s="15"/>
      <c r="D51" s="15"/>
      <c r="E51" s="15"/>
      <c r="F51" s="15"/>
      <c r="G51" s="15"/>
      <c r="H51" s="15">
        <v>0.16497200636085832</v>
      </c>
      <c r="I51" s="15" t="e">
        <f>#REF!-H51</f>
        <v>#REF!</v>
      </c>
      <c r="J51" s="15">
        <v>150</v>
      </c>
      <c r="K51" s="15">
        <f t="shared" si="0"/>
        <v>-45</v>
      </c>
      <c r="L51" s="15">
        <v>651.41463414634143</v>
      </c>
      <c r="M51" s="15">
        <f t="shared" si="1"/>
        <v>-141.3681225184344</v>
      </c>
      <c r="N51" s="15">
        <v>50.786508599999998</v>
      </c>
      <c r="O51" s="15">
        <f t="shared" si="2"/>
        <v>-4.472783109803899</v>
      </c>
      <c r="P51" s="15">
        <v>65.517241379310349</v>
      </c>
      <c r="Q51" s="15">
        <f t="shared" si="3"/>
        <v>-4.2927515833919827</v>
      </c>
      <c r="R51" s="15">
        <v>999</v>
      </c>
      <c r="S51" s="15">
        <f t="shared" si="4"/>
        <v>-899</v>
      </c>
      <c r="T51" s="15">
        <v>8.6756279258775102</v>
      </c>
      <c r="U51" s="15">
        <f t="shared" si="5"/>
        <v>3.0243720741224891</v>
      </c>
      <c r="V51" s="15">
        <v>6.1</v>
      </c>
      <c r="W51" s="15">
        <f t="shared" si="6"/>
        <v>0.5</v>
      </c>
      <c r="X51" s="15">
        <v>76.6875</v>
      </c>
      <c r="Y51" s="15" t="e">
        <f>#REF!-X51</f>
        <v>#REF!</v>
      </c>
      <c r="Z51" s="15">
        <v>20.549520000000001</v>
      </c>
      <c r="AA51" s="15" t="e">
        <f>#REF!-Z51</f>
        <v>#REF!</v>
      </c>
      <c r="AB51" s="15">
        <v>45.065539999999999</v>
      </c>
      <c r="AC51" s="15" t="e">
        <f>#REF!-AB51</f>
        <v>#REF!</v>
      </c>
      <c r="AD51" s="20">
        <v>36.129984490000005</v>
      </c>
      <c r="AE51" s="15">
        <f t="shared" si="7"/>
        <v>-0.91798315000000485</v>
      </c>
      <c r="AF51" s="15"/>
    </row>
    <row r="52" spans="1:32" x14ac:dyDescent="0.25">
      <c r="A52" s="18" t="s">
        <v>14</v>
      </c>
      <c r="B52" s="15"/>
      <c r="C52" s="15"/>
      <c r="D52" s="15"/>
      <c r="E52" s="15"/>
      <c r="F52" s="15"/>
      <c r="G52" s="15"/>
      <c r="H52" s="15">
        <v>0.1608840980483591</v>
      </c>
      <c r="I52" s="15" t="e">
        <f>#REF!-H52</f>
        <v>#REF!</v>
      </c>
      <c r="J52" s="15">
        <v>134</v>
      </c>
      <c r="K52" s="15">
        <f t="shared" si="0"/>
        <v>9</v>
      </c>
      <c r="L52" s="15">
        <v>627.53299492385781</v>
      </c>
      <c r="M52" s="15">
        <f t="shared" si="1"/>
        <v>3.9642117800527785</v>
      </c>
      <c r="N52" s="15">
        <v>57.250413680000001</v>
      </c>
      <c r="O52" s="15">
        <f t="shared" si="2"/>
        <v>1.6644446684026022</v>
      </c>
      <c r="P52" s="15">
        <v>31.914893617021278</v>
      </c>
      <c r="Q52" s="15">
        <f t="shared" si="3"/>
        <v>-1.0506960861570818</v>
      </c>
      <c r="R52" s="15">
        <v>20</v>
      </c>
      <c r="S52" s="15">
        <f t="shared" si="4"/>
        <v>-20</v>
      </c>
      <c r="T52" s="15">
        <v>9.8309621959584703</v>
      </c>
      <c r="U52" s="15">
        <f t="shared" si="5"/>
        <v>0.46903780404153039</v>
      </c>
      <c r="V52" s="15">
        <v>12.2</v>
      </c>
      <c r="W52" s="15">
        <f t="shared" si="6"/>
        <v>2.8000000000000007</v>
      </c>
      <c r="X52" s="15">
        <v>56.231960000000001</v>
      </c>
      <c r="Y52" s="15" t="e">
        <f>#REF!-X52</f>
        <v>#REF!</v>
      </c>
      <c r="Z52" s="15">
        <v>15.1442</v>
      </c>
      <c r="AA52" s="15" t="e">
        <f>#REF!-Z52</f>
        <v>#REF!</v>
      </c>
      <c r="AB52" s="15">
        <v>32.031570000000002</v>
      </c>
      <c r="AC52" s="15" t="e">
        <f>#REF!-AB52</f>
        <v>#REF!</v>
      </c>
      <c r="AD52" s="20">
        <v>27.403450379999995</v>
      </c>
      <c r="AE52" s="15">
        <f t="shared" si="7"/>
        <v>-1.1186161099999907</v>
      </c>
      <c r="AF52" s="15"/>
    </row>
    <row r="53" spans="1:32" x14ac:dyDescent="0.25">
      <c r="A53" s="18" t="s">
        <v>15</v>
      </c>
      <c r="B53" s="15"/>
      <c r="C53" s="15"/>
      <c r="D53" s="15"/>
      <c r="E53" s="15"/>
      <c r="F53" s="15"/>
      <c r="G53" s="15"/>
      <c r="H53" s="15">
        <v>0.20936550073119292</v>
      </c>
      <c r="I53" s="15" t="e">
        <f>#REF!-H53</f>
        <v>#REF!</v>
      </c>
      <c r="J53" s="15">
        <v>146</v>
      </c>
      <c r="K53" s="15">
        <f t="shared" si="0"/>
        <v>-69</v>
      </c>
      <c r="L53" s="15">
        <v>670.30201342281885</v>
      </c>
      <c r="M53" s="15">
        <f t="shared" si="1"/>
        <v>-82.277322064794134</v>
      </c>
      <c r="N53" s="15">
        <v>66.74565217</v>
      </c>
      <c r="O53" s="15">
        <f t="shared" si="2"/>
        <v>-13.894639511772198</v>
      </c>
      <c r="P53" s="15">
        <v>51.25</v>
      </c>
      <c r="Q53" s="15">
        <f t="shared" si="3"/>
        <v>24.425675675675677</v>
      </c>
      <c r="R53" s="15">
        <v>0</v>
      </c>
      <c r="S53" s="15">
        <f t="shared" si="4"/>
        <v>100</v>
      </c>
      <c r="T53" s="15">
        <v>5.0999999999999996</v>
      </c>
      <c r="U53" s="15">
        <f t="shared" si="5"/>
        <v>1.9000000000000004</v>
      </c>
      <c r="V53" s="15">
        <v>12.9</v>
      </c>
      <c r="W53" s="15">
        <f t="shared" si="6"/>
        <v>-2.7000000000000011</v>
      </c>
      <c r="X53" s="15">
        <v>62.585650000000001</v>
      </c>
      <c r="Y53" s="15" t="e">
        <f>#REF!-X53</f>
        <v>#REF!</v>
      </c>
      <c r="Z53" s="15">
        <v>15.411</v>
      </c>
      <c r="AA53" s="15" t="e">
        <f>#REF!-Z53</f>
        <v>#REF!</v>
      </c>
      <c r="AB53" s="15">
        <v>36.905000000000001</v>
      </c>
      <c r="AC53" s="15" t="e">
        <f>#REF!-AB53</f>
        <v>#REF!</v>
      </c>
      <c r="AD53" s="20">
        <v>32.313787020000007</v>
      </c>
      <c r="AE53" s="15">
        <f t="shared" si="7"/>
        <v>-0.24273886000000999</v>
      </c>
      <c r="AF53" s="15"/>
    </row>
    <row r="54" spans="1:32" x14ac:dyDescent="0.25">
      <c r="A54" s="18" t="s">
        <v>16</v>
      </c>
      <c r="B54" s="15"/>
      <c r="C54" s="15"/>
      <c r="D54" s="15"/>
      <c r="E54" s="15"/>
      <c r="F54" s="15"/>
      <c r="G54" s="15"/>
      <c r="H54" s="15">
        <v>0.14636718747448524</v>
      </c>
      <c r="I54" s="15" t="e">
        <f>#REF!-H54</f>
        <v>#REF!</v>
      </c>
      <c r="J54" s="15">
        <v>86</v>
      </c>
      <c r="K54" s="15">
        <f t="shared" si="0"/>
        <v>11</v>
      </c>
      <c r="L54" s="15">
        <v>428.46948356807513</v>
      </c>
      <c r="M54" s="15">
        <f t="shared" si="1"/>
        <v>31.547091017560206</v>
      </c>
      <c r="N54" s="15">
        <v>66.624573637535093</v>
      </c>
      <c r="O54" s="15">
        <f t="shared" si="2"/>
        <v>-16.257087676014294</v>
      </c>
      <c r="P54" s="15">
        <v>60.465116279069768</v>
      </c>
      <c r="Q54" s="15">
        <f t="shared" si="3"/>
        <v>-9.354005167958654</v>
      </c>
      <c r="R54" s="15">
        <v>37.5</v>
      </c>
      <c r="S54" s="15">
        <f t="shared" si="4"/>
        <v>2.5</v>
      </c>
      <c r="T54" s="15">
        <v>7.2224635248541</v>
      </c>
      <c r="U54" s="15">
        <f t="shared" si="5"/>
        <v>0.47753647514590014</v>
      </c>
      <c r="V54" s="15">
        <v>20.8</v>
      </c>
      <c r="W54" s="15">
        <f t="shared" si="6"/>
        <v>-12.5</v>
      </c>
      <c r="X54" s="15">
        <v>89.187569999999994</v>
      </c>
      <c r="Y54" s="15" t="e">
        <f>#REF!-X54</f>
        <v>#REF!</v>
      </c>
      <c r="Z54" s="15">
        <v>24.26146</v>
      </c>
      <c r="AA54" s="15" t="e">
        <f>#REF!-Z54</f>
        <v>#REF!</v>
      </c>
      <c r="AB54" s="15">
        <v>52.27552</v>
      </c>
      <c r="AC54" s="15" t="e">
        <f>#REF!-AB54</f>
        <v>#REF!</v>
      </c>
      <c r="AD54" s="20">
        <v>42.195475450000004</v>
      </c>
      <c r="AE54" s="15">
        <f t="shared" si="7"/>
        <v>-3.3803304200000071</v>
      </c>
      <c r="AF54" s="15"/>
    </row>
    <row r="55" spans="1:32" x14ac:dyDescent="0.25">
      <c r="A55" s="18" t="s">
        <v>17</v>
      </c>
      <c r="B55" s="15"/>
      <c r="C55" s="15"/>
      <c r="D55" s="15"/>
      <c r="E55" s="15"/>
      <c r="F55" s="15"/>
      <c r="G55" s="15"/>
      <c r="H55" s="15">
        <v>0.23100235339354327</v>
      </c>
      <c r="I55" s="15" t="e">
        <f>#REF!-H55</f>
        <v>#REF!</v>
      </c>
      <c r="J55" s="15">
        <v>100</v>
      </c>
      <c r="K55" s="15">
        <f t="shared" si="0"/>
        <v>5</v>
      </c>
      <c r="L55" s="15">
        <v>457.04878048780489</v>
      </c>
      <c r="M55" s="15">
        <f t="shared" si="1"/>
        <v>22.217042297005264</v>
      </c>
      <c r="N55" s="15">
        <v>39.748940677966097</v>
      </c>
      <c r="O55" s="15">
        <f t="shared" si="2"/>
        <v>7.5141312174587043</v>
      </c>
      <c r="P55" s="15">
        <v>60.526315789473685</v>
      </c>
      <c r="Q55" s="15">
        <f t="shared" si="3"/>
        <v>-3.9225422045680247</v>
      </c>
      <c r="R55" s="15">
        <v>0</v>
      </c>
      <c r="S55" s="15">
        <f t="shared" si="4"/>
        <v>40</v>
      </c>
      <c r="T55" s="15">
        <v>7.5348101348091001</v>
      </c>
      <c r="U55" s="15">
        <f t="shared" si="5"/>
        <v>6.6651898651908992</v>
      </c>
      <c r="V55" s="15">
        <v>13.5</v>
      </c>
      <c r="W55" s="15">
        <f t="shared" si="6"/>
        <v>4.1999999999999993</v>
      </c>
      <c r="X55" s="15">
        <v>46.629349999999995</v>
      </c>
      <c r="Y55" s="15" t="e">
        <f>#REF!-X55</f>
        <v>#REF!</v>
      </c>
      <c r="Z55" s="15">
        <v>12.16381</v>
      </c>
      <c r="AA55" s="15" t="e">
        <f>#REF!-Z55</f>
        <v>#REF!</v>
      </c>
      <c r="AB55" s="15">
        <v>26.863669999999999</v>
      </c>
      <c r="AC55" s="15" t="e">
        <f>#REF!-AB55</f>
        <v>#REF!</v>
      </c>
      <c r="AD55" s="20">
        <v>21.33413431</v>
      </c>
      <c r="AE55" s="15">
        <f t="shared" si="7"/>
        <v>-1.6270747599999993</v>
      </c>
      <c r="AF55" s="15"/>
    </row>
    <row r="56" spans="1:32" x14ac:dyDescent="0.25">
      <c r="A56" s="18" t="s">
        <v>18</v>
      </c>
      <c r="B56" s="15"/>
      <c r="C56" s="15"/>
      <c r="D56" s="15"/>
      <c r="E56" s="15"/>
      <c r="F56" s="15"/>
      <c r="G56" s="15"/>
      <c r="H56" s="15">
        <v>0.21068008859808401</v>
      </c>
      <c r="I56" s="15" t="e">
        <f>#REF!-H56</f>
        <v>#REF!</v>
      </c>
      <c r="J56" s="15">
        <v>89</v>
      </c>
      <c r="K56" s="15">
        <f t="shared" si="0"/>
        <v>5</v>
      </c>
      <c r="L56" s="15">
        <v>511.10769230769233</v>
      </c>
      <c r="M56" s="15">
        <f t="shared" si="1"/>
        <v>-120.8854700854701</v>
      </c>
      <c r="N56" s="15">
        <v>58.324418228829998</v>
      </c>
      <c r="O56" s="15">
        <f t="shared" si="2"/>
        <v>-7.0956935566011978</v>
      </c>
      <c r="P56" s="15">
        <v>75</v>
      </c>
      <c r="Q56" s="15">
        <f t="shared" si="3"/>
        <v>-31.164383561643838</v>
      </c>
      <c r="R56" s="15">
        <v>33.333333333333336</v>
      </c>
      <c r="S56" s="15">
        <f t="shared" si="4"/>
        <v>66.666666666666657</v>
      </c>
      <c r="T56" s="15">
        <v>3.1</v>
      </c>
      <c r="U56" s="15">
        <f t="shared" si="5"/>
        <v>0.69999999999999973</v>
      </c>
      <c r="V56" s="15">
        <v>5.9</v>
      </c>
      <c r="W56" s="15">
        <f t="shared" si="6"/>
        <v>9.9</v>
      </c>
      <c r="X56" s="15">
        <v>57.718720000000005</v>
      </c>
      <c r="Y56" s="15" t="e">
        <f>#REF!-X56</f>
        <v>#REF!</v>
      </c>
      <c r="Z56" s="15">
        <v>15.11914</v>
      </c>
      <c r="AA56" s="15" t="e">
        <f>#REF!-Z56</f>
        <v>#REF!</v>
      </c>
      <c r="AB56" s="15">
        <v>36.063290000000002</v>
      </c>
      <c r="AC56" s="15" t="e">
        <f>#REF!-AB56</f>
        <v>#REF!</v>
      </c>
      <c r="AD56" s="20">
        <v>27.759525610000008</v>
      </c>
      <c r="AE56" s="15">
        <f t="shared" si="7"/>
        <v>-2.07715721000001</v>
      </c>
      <c r="AF56" s="15"/>
    </row>
    <row r="57" spans="1:32" x14ac:dyDescent="0.25">
      <c r="A57" s="18" t="s">
        <v>19</v>
      </c>
      <c r="B57" s="15"/>
      <c r="C57" s="15"/>
      <c r="D57" s="15"/>
      <c r="E57" s="15"/>
      <c r="F57" s="15"/>
      <c r="G57" s="15"/>
      <c r="H57" s="15">
        <v>0.20096341188470218</v>
      </c>
      <c r="I57" s="15" t="e">
        <f>#REF!-H57</f>
        <v>#REF!</v>
      </c>
      <c r="J57" s="15">
        <v>175</v>
      </c>
      <c r="K57" s="15">
        <f t="shared" si="0"/>
        <v>-43</v>
      </c>
      <c r="L57" s="15">
        <v>667.15789473684208</v>
      </c>
      <c r="M57" s="15">
        <f t="shared" si="1"/>
        <v>-142.40404858299598</v>
      </c>
      <c r="N57" s="15">
        <v>90.319523628531599</v>
      </c>
      <c r="O57" s="15">
        <f t="shared" si="2"/>
        <v>-30.877161222959195</v>
      </c>
      <c r="P57" s="15">
        <v>19.607843137254903</v>
      </c>
      <c r="Q57" s="15">
        <f t="shared" si="3"/>
        <v>18.487394957983192</v>
      </c>
      <c r="R57" s="15">
        <v>42.857142857142854</v>
      </c>
      <c r="S57" s="15">
        <f t="shared" si="4"/>
        <v>7.1428571428571459</v>
      </c>
      <c r="T57" s="15">
        <v>9.1436928928022301</v>
      </c>
      <c r="U57" s="15">
        <f t="shared" si="5"/>
        <v>-0.14369289280223008</v>
      </c>
      <c r="V57" s="15">
        <v>8.6999999999999993</v>
      </c>
      <c r="W57" s="15">
        <f t="shared" si="6"/>
        <v>11</v>
      </c>
      <c r="X57" s="15">
        <v>71.955590000000015</v>
      </c>
      <c r="Y57" s="15" t="e">
        <f>#REF!-X57</f>
        <v>#REF!</v>
      </c>
      <c r="Z57" s="15">
        <v>19.957370000000001</v>
      </c>
      <c r="AA57" s="15" t="e">
        <f>#REF!-Z57</f>
        <v>#REF!</v>
      </c>
      <c r="AB57" s="15">
        <v>40.232700000000001</v>
      </c>
      <c r="AC57" s="15" t="e">
        <f>#REF!-AB57</f>
        <v>#REF!</v>
      </c>
      <c r="AD57" s="20">
        <v>33.443953860000001</v>
      </c>
      <c r="AE57" s="15">
        <f t="shared" si="7"/>
        <v>-1.8131826000000046</v>
      </c>
      <c r="AF57" s="15"/>
    </row>
    <row r="58" spans="1:32" x14ac:dyDescent="0.25">
      <c r="A58" s="18" t="s">
        <v>20</v>
      </c>
      <c r="B58" s="15"/>
      <c r="C58" s="15"/>
      <c r="D58" s="15"/>
      <c r="E58" s="15"/>
      <c r="F58" s="15"/>
      <c r="G58" s="15"/>
      <c r="H58" s="15">
        <v>0.20133056585759762</v>
      </c>
      <c r="I58" s="15" t="e">
        <f>#REF!-H58</f>
        <v>#REF!</v>
      </c>
      <c r="J58" s="15">
        <v>129</v>
      </c>
      <c r="K58" s="15">
        <f t="shared" si="0"/>
        <v>-8</v>
      </c>
      <c r="L58" s="15">
        <v>492.72881355932202</v>
      </c>
      <c r="M58" s="15">
        <f t="shared" si="1"/>
        <v>-69.538337368845816</v>
      </c>
      <c r="N58" s="15">
        <v>79.917079560000005</v>
      </c>
      <c r="O58" s="15">
        <f t="shared" si="2"/>
        <v>-18.536832646419704</v>
      </c>
      <c r="P58" s="15">
        <v>45.901639344262293</v>
      </c>
      <c r="Q58" s="15">
        <f t="shared" si="3"/>
        <v>20.765027322404379</v>
      </c>
      <c r="R58" s="15">
        <v>0</v>
      </c>
      <c r="S58" s="15">
        <f t="shared" si="4"/>
        <v>66.666666666666671</v>
      </c>
      <c r="T58" s="15">
        <v>10.0927265983316</v>
      </c>
      <c r="U58" s="15">
        <f t="shared" si="5"/>
        <v>-2.7927265983316003</v>
      </c>
      <c r="V58" s="15">
        <v>3.7</v>
      </c>
      <c r="W58" s="15">
        <f t="shared" si="6"/>
        <v>10.399999999999999</v>
      </c>
      <c r="X58" s="15">
        <v>52.848050000000001</v>
      </c>
      <c r="Y58" s="15" t="e">
        <f>#REF!-X58</f>
        <v>#REF!</v>
      </c>
      <c r="Z58" s="15">
        <v>12.96697</v>
      </c>
      <c r="AA58" s="15" t="e">
        <f>#REF!-Z58</f>
        <v>#REF!</v>
      </c>
      <c r="AB58" s="15">
        <v>31.228120000000001</v>
      </c>
      <c r="AC58" s="15" t="e">
        <f>#REF!-AB58</f>
        <v>#REF!</v>
      </c>
      <c r="AD58" s="20">
        <v>24.060546750000007</v>
      </c>
      <c r="AE58" s="15">
        <f t="shared" si="7"/>
        <v>-0.97442037000000781</v>
      </c>
      <c r="AF58" s="15"/>
    </row>
    <row r="59" spans="1:32" x14ac:dyDescent="0.25">
      <c r="A59" s="18" t="s">
        <v>21</v>
      </c>
      <c r="B59" s="15"/>
      <c r="C59" s="15"/>
      <c r="D59" s="15"/>
      <c r="E59" s="15"/>
      <c r="F59" s="15"/>
      <c r="G59" s="15"/>
      <c r="H59" s="15">
        <v>0.19851387538934753</v>
      </c>
      <c r="I59" s="15" t="e">
        <f>#REF!-H59</f>
        <v>#REF!</v>
      </c>
      <c r="J59" s="15">
        <v>161</v>
      </c>
      <c r="K59" s="15">
        <f t="shared" si="0"/>
        <v>-9</v>
      </c>
      <c r="L59" s="15">
        <v>580.06818181818187</v>
      </c>
      <c r="M59" s="15">
        <f t="shared" si="1"/>
        <v>51.669374742904097</v>
      </c>
      <c r="N59" s="15">
        <v>78.768053320000007</v>
      </c>
      <c r="O59" s="15">
        <f t="shared" si="2"/>
        <v>-16.625701687202508</v>
      </c>
      <c r="P59" s="15">
        <v>57.692307692307693</v>
      </c>
      <c r="Q59" s="15">
        <f t="shared" si="3"/>
        <v>-19.230769230769234</v>
      </c>
      <c r="R59" s="15">
        <v>0</v>
      </c>
      <c r="S59" s="15" t="e">
        <f t="shared" si="4"/>
        <v>#VALUE!</v>
      </c>
      <c r="T59" s="15">
        <v>8.0416320249713191</v>
      </c>
      <c r="U59" s="15">
        <f t="shared" si="5"/>
        <v>-4.1632024971319126E-2</v>
      </c>
      <c r="V59" s="15">
        <v>8.1</v>
      </c>
      <c r="W59" s="15">
        <f t="shared" si="6"/>
        <v>11.799999999999999</v>
      </c>
      <c r="X59" s="15">
        <v>81.932910000000007</v>
      </c>
      <c r="Y59" s="15" t="e">
        <f>#REF!-X59</f>
        <v>#REF!</v>
      </c>
      <c r="Z59" s="15">
        <v>20.991</v>
      </c>
      <c r="AA59" s="15" t="e">
        <f>#REF!-Z59</f>
        <v>#REF!</v>
      </c>
      <c r="AB59" s="15">
        <v>50.15184</v>
      </c>
      <c r="AC59" s="15" t="e">
        <f>#REF!-AB59</f>
        <v>#REF!</v>
      </c>
      <c r="AD59" s="20">
        <v>40.352028569999995</v>
      </c>
      <c r="AE59" s="15">
        <f t="shared" si="7"/>
        <v>-1.7745517399999926</v>
      </c>
      <c r="AF59" s="15"/>
    </row>
    <row r="60" spans="1:32" x14ac:dyDescent="0.25">
      <c r="A60" s="18" t="s">
        <v>22</v>
      </c>
      <c r="B60" s="15"/>
      <c r="C60" s="15"/>
      <c r="D60" s="15"/>
      <c r="E60" s="15"/>
      <c r="F60" s="15"/>
      <c r="G60" s="15"/>
      <c r="H60" s="15">
        <v>0.19666812509434062</v>
      </c>
      <c r="I60" s="15" t="e">
        <f>#REF!-H60</f>
        <v>#REF!</v>
      </c>
      <c r="J60" s="15">
        <v>94</v>
      </c>
      <c r="K60" s="15">
        <f t="shared" ref="K60:K66" si="8">J30-J60</f>
        <v>-1</v>
      </c>
      <c r="L60" s="15">
        <v>535.22972972972968</v>
      </c>
      <c r="M60" s="15">
        <f t="shared" si="1"/>
        <v>-77.760703181057124</v>
      </c>
      <c r="N60" s="15">
        <v>69.776989970000002</v>
      </c>
      <c r="O60" s="15">
        <f t="shared" si="2"/>
        <v>-20.2816986691221</v>
      </c>
      <c r="P60" s="15">
        <v>67.567567567567565</v>
      </c>
      <c r="Q60" s="15">
        <f t="shared" si="3"/>
        <v>-11.317567567567565</v>
      </c>
      <c r="R60" s="15">
        <v>0</v>
      </c>
      <c r="S60" s="15">
        <f t="shared" si="4"/>
        <v>50</v>
      </c>
      <c r="T60" s="15">
        <v>10.536462969800301</v>
      </c>
      <c r="U60" s="15">
        <f t="shared" si="5"/>
        <v>-1.3364629698003014</v>
      </c>
      <c r="V60" s="15">
        <v>15.7</v>
      </c>
      <c r="W60" s="15">
        <f t="shared" si="6"/>
        <v>4.4000000000000021</v>
      </c>
      <c r="X60" s="15">
        <v>59.938470000000002</v>
      </c>
      <c r="Y60" s="15" t="e">
        <f>#REF!-X60</f>
        <v>#REF!</v>
      </c>
      <c r="Z60" s="15">
        <v>15.514290000000001</v>
      </c>
      <c r="AA60" s="15" t="e">
        <f>#REF!-Z60</f>
        <v>#REF!</v>
      </c>
      <c r="AB60" s="15">
        <v>31.810790000000001</v>
      </c>
      <c r="AC60" s="15" t="e">
        <f>#REF!-AB60</f>
        <v>#REF!</v>
      </c>
      <c r="AD60" s="20">
        <v>28.148588200000006</v>
      </c>
      <c r="AE60" s="15">
        <f t="shared" si="7"/>
        <v>-1.5532848100000081</v>
      </c>
      <c r="AF60" s="15"/>
    </row>
    <row r="61" spans="1:32" x14ac:dyDescent="0.25">
      <c r="A61" s="18" t="s">
        <v>23</v>
      </c>
      <c r="B61" s="15"/>
      <c r="C61" s="15"/>
      <c r="D61" s="15"/>
      <c r="E61" s="15"/>
      <c r="F61" s="15"/>
      <c r="G61" s="15"/>
      <c r="H61" s="15">
        <v>0.17470765417486964</v>
      </c>
      <c r="I61" s="15" t="e">
        <f>#REF!-H61</f>
        <v>#REF!</v>
      </c>
      <c r="J61" s="15">
        <v>91</v>
      </c>
      <c r="K61" s="15">
        <f t="shared" si="8"/>
        <v>15</v>
      </c>
      <c r="L61" s="15">
        <v>625.16167664670661</v>
      </c>
      <c r="M61" s="15">
        <f t="shared" si="1"/>
        <v>-178.3883433133733</v>
      </c>
      <c r="N61" s="15">
        <v>80.562269979999996</v>
      </c>
      <c r="O61" s="15">
        <f t="shared" si="2"/>
        <v>-24.860661879940395</v>
      </c>
      <c r="P61" s="15">
        <v>65.714285714285708</v>
      </c>
      <c r="Q61" s="15">
        <f t="shared" si="3"/>
        <v>-11.868131868131861</v>
      </c>
      <c r="R61" s="15">
        <v>33.333333333333336</v>
      </c>
      <c r="S61" s="15" t="e">
        <f t="shared" si="4"/>
        <v>#VALUE!</v>
      </c>
      <c r="T61" s="15">
        <v>8.1002392014502096</v>
      </c>
      <c r="U61" s="15">
        <f t="shared" si="5"/>
        <v>4.9997607985497901</v>
      </c>
      <c r="V61" s="15">
        <v>11</v>
      </c>
      <c r="W61" s="15">
        <f t="shared" si="6"/>
        <v>6.8999999999999986</v>
      </c>
      <c r="X61" s="15">
        <v>59.494719999999994</v>
      </c>
      <c r="Y61" s="15" t="e">
        <f>#REF!-X61</f>
        <v>#REF!</v>
      </c>
      <c r="Z61" s="15">
        <v>16.67005</v>
      </c>
      <c r="AA61" s="15" t="e">
        <f>#REF!-Z61</f>
        <v>#REF!</v>
      </c>
      <c r="AB61" s="15">
        <v>30.650849999999998</v>
      </c>
      <c r="AC61" s="15" t="e">
        <f>#REF!-AB61</f>
        <v>#REF!</v>
      </c>
      <c r="AD61" s="20">
        <v>27.242114100000006</v>
      </c>
      <c r="AE61" s="15">
        <f t="shared" si="7"/>
        <v>-2.0707452800000006</v>
      </c>
      <c r="AF61" s="15"/>
    </row>
    <row r="62" spans="1:32" x14ac:dyDescent="0.25">
      <c r="A62" s="18" t="s">
        <v>24</v>
      </c>
      <c r="B62" s="15"/>
      <c r="C62" s="15"/>
      <c r="D62" s="15"/>
      <c r="E62" s="15"/>
      <c r="F62" s="15"/>
      <c r="G62" s="15"/>
      <c r="H62" s="15">
        <v>0.21536974602335532</v>
      </c>
      <c r="I62" s="15" t="e">
        <f>#REF!-H62</f>
        <v>#REF!</v>
      </c>
      <c r="J62" s="15">
        <v>97</v>
      </c>
      <c r="K62" s="15">
        <f t="shared" si="8"/>
        <v>6</v>
      </c>
      <c r="L62" s="15">
        <v>681.43404255319149</v>
      </c>
      <c r="M62" s="15">
        <f t="shared" si="1"/>
        <v>-206.20823610157856</v>
      </c>
      <c r="N62" s="15">
        <v>48.644058450000003</v>
      </c>
      <c r="O62" s="15">
        <f t="shared" si="2"/>
        <v>-9.064360324274304</v>
      </c>
      <c r="P62" s="15">
        <v>92</v>
      </c>
      <c r="Q62" s="15">
        <f t="shared" si="3"/>
        <v>-19.272727272727266</v>
      </c>
      <c r="R62" s="15">
        <v>0</v>
      </c>
      <c r="S62" s="15">
        <f t="shared" si="4"/>
        <v>100</v>
      </c>
      <c r="T62" s="15">
        <v>13.9631924383362</v>
      </c>
      <c r="U62" s="15">
        <f t="shared" si="5"/>
        <v>-4.2631924383362012</v>
      </c>
      <c r="V62" s="15">
        <v>11.4</v>
      </c>
      <c r="W62" s="15">
        <f t="shared" si="6"/>
        <v>3.9000000000000004</v>
      </c>
      <c r="X62" s="15">
        <v>64.728809999999996</v>
      </c>
      <c r="Y62" s="15" t="e">
        <f>#REF!-X62</f>
        <v>#REF!</v>
      </c>
      <c r="Z62" s="15">
        <v>18.969529999999999</v>
      </c>
      <c r="AA62" s="15" t="e">
        <f>#REF!-Z62</f>
        <v>#REF!</v>
      </c>
      <c r="AB62" s="15">
        <v>37.246009999999998</v>
      </c>
      <c r="AC62" s="15" t="e">
        <f>#REF!-AB62</f>
        <v>#REF!</v>
      </c>
      <c r="AD62" s="20">
        <v>32.28066977000001</v>
      </c>
      <c r="AE62" s="15">
        <f t="shared" si="7"/>
        <v>-1.1385744400000064</v>
      </c>
      <c r="AF62" s="15"/>
    </row>
    <row r="63" spans="1:32" x14ac:dyDescent="0.25">
      <c r="A63" s="18" t="s">
        <v>25</v>
      </c>
      <c r="B63" s="15"/>
      <c r="C63" s="15"/>
      <c r="D63" s="15"/>
      <c r="E63" s="15"/>
      <c r="F63" s="15"/>
      <c r="G63" s="15"/>
      <c r="H63" s="15">
        <v>0.19690596452134829</v>
      </c>
      <c r="I63" s="15" t="e">
        <f>#REF!-H63</f>
        <v>#REF!</v>
      </c>
      <c r="J63" s="15">
        <v>204</v>
      </c>
      <c r="K63" s="15">
        <f t="shared" si="8"/>
        <v>-58</v>
      </c>
      <c r="L63" s="15">
        <v>771.7123745819398</v>
      </c>
      <c r="M63" s="15">
        <f t="shared" si="1"/>
        <v>-156.87133411951208</v>
      </c>
      <c r="N63" s="15">
        <v>86.844544310000003</v>
      </c>
      <c r="O63" s="15">
        <f t="shared" si="2"/>
        <v>-11.149653417539497</v>
      </c>
      <c r="P63" s="15">
        <v>31.868131868131869</v>
      </c>
      <c r="Q63" s="15">
        <f t="shared" si="3"/>
        <v>11.881868131868131</v>
      </c>
      <c r="R63" s="15">
        <v>0</v>
      </c>
      <c r="S63" s="15">
        <f t="shared" si="4"/>
        <v>0</v>
      </c>
      <c r="T63" s="15">
        <v>10.933790425114699</v>
      </c>
      <c r="U63" s="15">
        <f t="shared" si="5"/>
        <v>0.86620957488530159</v>
      </c>
      <c r="V63" s="15">
        <v>11.7</v>
      </c>
      <c r="W63" s="15">
        <f t="shared" si="6"/>
        <v>8.9000000000000021</v>
      </c>
      <c r="X63" s="15">
        <v>130.88573</v>
      </c>
      <c r="Y63" s="15" t="e">
        <f>#REF!-X63</f>
        <v>#REF!</v>
      </c>
      <c r="Z63" s="15">
        <v>35.62068</v>
      </c>
      <c r="AA63" s="15" t="e">
        <f>#REF!-Z63</f>
        <v>#REF!</v>
      </c>
      <c r="AB63" s="15">
        <v>77.101990000000001</v>
      </c>
      <c r="AC63" s="15" t="e">
        <f>#REF!-AB63</f>
        <v>#REF!</v>
      </c>
      <c r="AD63" s="20">
        <v>61.810729719999998</v>
      </c>
      <c r="AE63" s="15">
        <f t="shared" si="7"/>
        <v>-5.5518689199999898</v>
      </c>
      <c r="AF63" s="15"/>
    </row>
    <row r="64" spans="1:32" x14ac:dyDescent="0.25">
      <c r="A64" s="18" t="s">
        <v>26</v>
      </c>
      <c r="B64" s="15"/>
      <c r="C64" s="15"/>
      <c r="D64" s="15"/>
      <c r="E64" s="15"/>
      <c r="F64" s="15"/>
      <c r="G64" s="15"/>
      <c r="H64" s="15">
        <v>0.17476206203355554</v>
      </c>
      <c r="I64" s="15" t="e">
        <f>#REF!-H64</f>
        <v>#REF!</v>
      </c>
      <c r="J64" s="15">
        <v>165</v>
      </c>
      <c r="K64" s="15">
        <f t="shared" si="8"/>
        <v>15</v>
      </c>
      <c r="L64" s="15">
        <v>581.03278688524586</v>
      </c>
      <c r="M64" s="15">
        <f t="shared" si="1"/>
        <v>-29.730461303850461</v>
      </c>
      <c r="N64" s="15">
        <v>111.6069617</v>
      </c>
      <c r="O64" s="15">
        <f t="shared" si="2"/>
        <v>-25.447465469075198</v>
      </c>
      <c r="P64" s="15">
        <v>13.793103448275861</v>
      </c>
      <c r="Q64" s="15">
        <f t="shared" si="3"/>
        <v>-5.0974512743628182</v>
      </c>
      <c r="R64" s="15">
        <v>0</v>
      </c>
      <c r="S64" s="15">
        <f t="shared" si="4"/>
        <v>0</v>
      </c>
      <c r="T64" s="15">
        <v>13.6</v>
      </c>
      <c r="U64" s="15">
        <f t="shared" si="5"/>
        <v>-1.5999999999999996</v>
      </c>
      <c r="V64" s="15">
        <v>6.9</v>
      </c>
      <c r="W64" s="15">
        <f t="shared" si="6"/>
        <v>11.4</v>
      </c>
      <c r="X64" s="15">
        <v>85.622100000000017</v>
      </c>
      <c r="Y64" s="15" t="e">
        <f>#REF!-X64</f>
        <v>#REF!</v>
      </c>
      <c r="Z64" s="15">
        <v>23.5809</v>
      </c>
      <c r="AA64" s="15" t="e">
        <f>#REF!-Z64</f>
        <v>#REF!</v>
      </c>
      <c r="AB64" s="15">
        <v>50.499000000000002</v>
      </c>
      <c r="AC64" s="15" t="e">
        <f>#REF!-AB64</f>
        <v>#REF!</v>
      </c>
      <c r="AD64" s="20">
        <v>41.591692010000003</v>
      </c>
      <c r="AE64" s="15">
        <f t="shared" si="7"/>
        <v>-1.1827878400000031</v>
      </c>
      <c r="AF64" s="15"/>
    </row>
    <row r="65" spans="1:32" x14ac:dyDescent="0.25">
      <c r="A65" s="18" t="s">
        <v>27</v>
      </c>
      <c r="B65" s="15"/>
      <c r="C65" s="15"/>
      <c r="D65" s="15"/>
      <c r="E65" s="15"/>
      <c r="F65" s="15"/>
      <c r="G65" s="15"/>
      <c r="H65" s="15">
        <v>0.21932518179960686</v>
      </c>
      <c r="I65" s="15" t="e">
        <f>#REF!-H65</f>
        <v>#REF!</v>
      </c>
      <c r="J65" s="15">
        <v>149</v>
      </c>
      <c r="K65" s="15">
        <f t="shared" si="8"/>
        <v>-53</v>
      </c>
      <c r="L65" s="15">
        <v>545</v>
      </c>
      <c r="M65" s="15">
        <f t="shared" si="1"/>
        <v>-32.200772200772235</v>
      </c>
      <c r="N65" s="15">
        <v>119.5509634</v>
      </c>
      <c r="O65" s="15">
        <f t="shared" si="2"/>
        <v>-41.427608659744394</v>
      </c>
      <c r="P65" s="15">
        <v>31.506849315068493</v>
      </c>
      <c r="Q65" s="15">
        <f t="shared" si="3"/>
        <v>38.493150684931507</v>
      </c>
      <c r="R65" s="15">
        <v>12.5</v>
      </c>
      <c r="S65" s="15" t="e">
        <f t="shared" si="4"/>
        <v>#VALUE!</v>
      </c>
      <c r="T65" s="15">
        <v>9.6843191501933408</v>
      </c>
      <c r="U65" s="15">
        <f t="shared" si="5"/>
        <v>-1.5843191501933411</v>
      </c>
      <c r="V65" s="15">
        <v>7</v>
      </c>
      <c r="W65" s="15">
        <f t="shared" si="6"/>
        <v>2.5999999999999996</v>
      </c>
      <c r="X65" s="15">
        <v>193.76866999999999</v>
      </c>
      <c r="Y65" s="15" t="e">
        <f>#REF!-X65</f>
        <v>#REF!</v>
      </c>
      <c r="Z65" s="15">
        <v>57.941890000000001</v>
      </c>
      <c r="AA65" s="15" t="e">
        <f>#REF!-Z65</f>
        <v>#REF!</v>
      </c>
      <c r="AB65" s="15">
        <v>116.42149999999999</v>
      </c>
      <c r="AC65" s="15" t="e">
        <f>#REF!-AB65</f>
        <v>#REF!</v>
      </c>
      <c r="AD65" s="20">
        <v>102.58407253999995</v>
      </c>
      <c r="AE65" s="15">
        <f t="shared" si="7"/>
        <v>0.40830193000006432</v>
      </c>
      <c r="AF65" s="15"/>
    </row>
    <row r="66" spans="1:32" ht="15.75" thickBot="1" x14ac:dyDescent="0.3">
      <c r="A66" s="21" t="s">
        <v>28</v>
      </c>
      <c r="B66" s="15"/>
      <c r="C66" s="15"/>
      <c r="D66" s="15"/>
      <c r="E66" s="15"/>
      <c r="F66" s="15"/>
      <c r="G66" s="15"/>
      <c r="H66" s="15">
        <v>0.34371508236171583</v>
      </c>
      <c r="I66" s="15" t="e">
        <f>#REF!-H66</f>
        <v>#REF!</v>
      </c>
      <c r="J66" s="15">
        <v>37</v>
      </c>
      <c r="K66" s="15">
        <f t="shared" si="8"/>
        <v>9</v>
      </c>
      <c r="L66" s="15">
        <v>359.81818181818181</v>
      </c>
      <c r="M66" s="15">
        <f t="shared" si="1"/>
        <v>-68.465240641711205</v>
      </c>
      <c r="N66" s="15">
        <v>39.089440276976298</v>
      </c>
      <c r="O66" s="15">
        <f t="shared" si="2"/>
        <v>-11.514796616061098</v>
      </c>
      <c r="P66" s="15">
        <v>100</v>
      </c>
      <c r="Q66" s="15">
        <f t="shared" si="3"/>
        <v>-5.2631578947368354</v>
      </c>
      <c r="R66" s="15">
        <v>999</v>
      </c>
      <c r="S66" s="15">
        <f t="shared" si="4"/>
        <v>-899</v>
      </c>
      <c r="T66" s="15">
        <v>6.8879921431961</v>
      </c>
      <c r="U66" s="15">
        <f t="shared" si="5"/>
        <v>0.3120078568039002</v>
      </c>
      <c r="V66" s="15">
        <v>6.4</v>
      </c>
      <c r="W66" s="15">
        <f t="shared" si="6"/>
        <v>0</v>
      </c>
      <c r="X66" s="15">
        <v>15.327180000000002</v>
      </c>
      <c r="Y66" s="15" t="e">
        <f>#REF!-X66</f>
        <v>#REF!</v>
      </c>
      <c r="Z66" s="15">
        <v>3.6858300000000002</v>
      </c>
      <c r="AA66" s="15" t="e">
        <f>#REF!-Z66</f>
        <v>#REF!</v>
      </c>
      <c r="AB66" s="15">
        <v>8.3656400000000009</v>
      </c>
      <c r="AC66" s="15" t="e">
        <f>#REF!-AB66</f>
        <v>#REF!</v>
      </c>
      <c r="AD66" s="22">
        <v>7.34</v>
      </c>
      <c r="AE66" s="15">
        <f t="shared" si="7"/>
        <v>-3.0000000000000249E-2</v>
      </c>
      <c r="AF66" s="15"/>
    </row>
    <row r="67" spans="1:32" ht="15.75" thickTop="1" x14ac:dyDescent="0.25">
      <c r="A67" s="15"/>
      <c r="B67" s="15">
        <v>0</v>
      </c>
      <c r="C67" s="15">
        <v>0</v>
      </c>
      <c r="D67" s="15">
        <v>0</v>
      </c>
      <c r="E67" s="15">
        <v>0</v>
      </c>
      <c r="F67" s="15">
        <v>0</v>
      </c>
      <c r="G67" s="15">
        <v>0</v>
      </c>
      <c r="H67" s="15">
        <v>0</v>
      </c>
      <c r="I67" s="15">
        <v>0</v>
      </c>
      <c r="J67" s="15">
        <v>0</v>
      </c>
      <c r="K67" s="15">
        <v>0</v>
      </c>
      <c r="L67" s="23">
        <v>0</v>
      </c>
      <c r="M67" s="23">
        <v>0</v>
      </c>
      <c r="N67" s="23">
        <v>0</v>
      </c>
      <c r="O67" s="23">
        <v>0</v>
      </c>
      <c r="P67" s="23">
        <v>0</v>
      </c>
      <c r="Q67" s="23">
        <v>0</v>
      </c>
      <c r="R67" s="23">
        <v>0</v>
      </c>
      <c r="S67" s="23">
        <v>0</v>
      </c>
      <c r="T67" s="23">
        <v>0</v>
      </c>
      <c r="U67" s="23">
        <v>0</v>
      </c>
      <c r="V67" s="23">
        <v>0</v>
      </c>
      <c r="W67" s="23">
        <v>0</v>
      </c>
      <c r="X67" s="23">
        <v>0</v>
      </c>
      <c r="Y67" s="23">
        <v>0</v>
      </c>
      <c r="Z67" s="23">
        <v>0</v>
      </c>
      <c r="AA67" s="23">
        <v>0</v>
      </c>
      <c r="AB67" s="23">
        <v>0</v>
      </c>
      <c r="AC67" s="23">
        <v>0</v>
      </c>
      <c r="AD67" s="24">
        <v>0</v>
      </c>
      <c r="AE67" s="24">
        <v>0</v>
      </c>
      <c r="AF67" s="15"/>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Ark2">
    <tabColor rgb="FF00B050"/>
  </sheetPr>
  <dimension ref="A1:P38"/>
  <sheetViews>
    <sheetView workbookViewId="0">
      <selection activeCell="O20" sqref="O20"/>
    </sheetView>
  </sheetViews>
  <sheetFormatPr defaultColWidth="8.85546875" defaultRowHeight="15" x14ac:dyDescent="0.25"/>
  <cols>
    <col min="1" max="1" width="2.7109375" style="33" customWidth="1"/>
    <col min="2" max="2" width="5.140625" style="33" customWidth="1"/>
    <col min="3" max="3" width="26.42578125" style="33" customWidth="1"/>
    <col min="4" max="15" width="8.7109375" style="33" customWidth="1"/>
    <col min="16" max="16" width="4.42578125" style="33" customWidth="1"/>
    <col min="17" max="16384" width="8.85546875" style="33"/>
  </cols>
  <sheetData>
    <row r="1" spans="2:15" ht="15" customHeight="1" thickBot="1" x14ac:dyDescent="0.3"/>
    <row r="2" spans="2:15" ht="15.75" x14ac:dyDescent="0.25">
      <c r="B2" s="191" t="s">
        <v>108</v>
      </c>
      <c r="C2" s="181"/>
      <c r="D2" s="181"/>
      <c r="E2" s="181"/>
      <c r="F2" s="181"/>
      <c r="G2" s="181"/>
      <c r="H2" s="181"/>
      <c r="I2" s="181"/>
      <c r="J2" s="181"/>
      <c r="K2" s="181"/>
      <c r="L2" s="181"/>
      <c r="M2" s="181"/>
      <c r="N2" s="181"/>
      <c r="O2" s="182"/>
    </row>
    <row r="3" spans="2:15" ht="6" customHeight="1" x14ac:dyDescent="0.25">
      <c r="B3" s="192"/>
      <c r="C3" s="184"/>
      <c r="D3" s="184"/>
      <c r="E3" s="184"/>
      <c r="F3" s="184"/>
      <c r="G3" s="184"/>
      <c r="H3" s="184"/>
      <c r="I3" s="184"/>
      <c r="J3" s="184"/>
      <c r="K3" s="184"/>
      <c r="L3" s="184"/>
      <c r="M3" s="184"/>
      <c r="N3" s="184"/>
      <c r="O3" s="193"/>
    </row>
    <row r="4" spans="2:15" s="38" customFormat="1" ht="15" customHeight="1" x14ac:dyDescent="0.25">
      <c r="B4" s="194"/>
      <c r="C4" s="195"/>
      <c r="D4" s="464" t="s">
        <v>31</v>
      </c>
      <c r="E4" s="464"/>
      <c r="F4" s="464" t="s">
        <v>106</v>
      </c>
      <c r="G4" s="464"/>
      <c r="H4" s="464" t="s">
        <v>1</v>
      </c>
      <c r="I4" s="464"/>
      <c r="J4" s="464" t="s">
        <v>2</v>
      </c>
      <c r="K4" s="464"/>
      <c r="L4" s="464" t="s">
        <v>3</v>
      </c>
      <c r="M4" s="464"/>
      <c r="N4" s="464" t="s">
        <v>4</v>
      </c>
      <c r="O4" s="465"/>
    </row>
    <row r="5" spans="2:15" ht="15.75" thickBot="1" x14ac:dyDescent="0.3">
      <c r="B5" s="196"/>
      <c r="C5" s="197"/>
      <c r="D5" s="198">
        <f>Overblik!$D$6</f>
        <v>2019</v>
      </c>
      <c r="E5" s="198">
        <f>Overblik!$E$6</f>
        <v>2020</v>
      </c>
      <c r="F5" s="198">
        <f>Overblik!$D$6</f>
        <v>2019</v>
      </c>
      <c r="G5" s="198">
        <f>Overblik!$E$6</f>
        <v>2020</v>
      </c>
      <c r="H5" s="198">
        <f>Overblik!$D$6</f>
        <v>2019</v>
      </c>
      <c r="I5" s="198">
        <f>Overblik!$E$6</f>
        <v>2020</v>
      </c>
      <c r="J5" s="198">
        <f>Overblik!$D$6</f>
        <v>2019</v>
      </c>
      <c r="K5" s="198">
        <f>Overblik!$E$6</f>
        <v>2020</v>
      </c>
      <c r="L5" s="198">
        <f>Overblik!$D$6</f>
        <v>2019</v>
      </c>
      <c r="M5" s="198">
        <f>Overblik!$E$6</f>
        <v>2020</v>
      </c>
      <c r="N5" s="198">
        <f>Overblik!$D$6</f>
        <v>2019</v>
      </c>
      <c r="O5" s="199">
        <f>Overblik!$E$6</f>
        <v>2020</v>
      </c>
    </row>
    <row r="6" spans="2:15" x14ac:dyDescent="0.25">
      <c r="B6" s="111"/>
      <c r="C6" s="108" t="s">
        <v>112</v>
      </c>
      <c r="D6" s="109">
        <v>100</v>
      </c>
      <c r="E6" s="110">
        <v>96.522720694718515</v>
      </c>
      <c r="F6" s="109">
        <v>100</v>
      </c>
      <c r="G6" s="110">
        <v>97.855158239802236</v>
      </c>
      <c r="H6" s="109">
        <v>100</v>
      </c>
      <c r="I6" s="110">
        <v>97.644656077615238</v>
      </c>
      <c r="J6" s="109">
        <v>100</v>
      </c>
      <c r="K6" s="110">
        <v>97.893811392160728</v>
      </c>
      <c r="L6" s="109">
        <v>100</v>
      </c>
      <c r="M6" s="110">
        <v>92.131260918293108</v>
      </c>
      <c r="N6" s="109">
        <v>100</v>
      </c>
      <c r="O6" s="110">
        <v>94.892211878740042</v>
      </c>
    </row>
    <row r="7" spans="2:15" ht="15.75" thickBot="1" x14ac:dyDescent="0.3">
      <c r="B7" s="125"/>
      <c r="C7" s="348" t="s">
        <v>34</v>
      </c>
      <c r="D7" s="116">
        <f>LARGE(D9:D32,5)</f>
        <v>106.94068830795386</v>
      </c>
      <c r="E7" s="117">
        <f t="shared" ref="E7:O7" si="0">LARGE(E9:E32,5)</f>
        <v>102.91777614956898</v>
      </c>
      <c r="F7" s="116">
        <f t="shared" si="0"/>
        <v>109.84737292437599</v>
      </c>
      <c r="G7" s="117">
        <f t="shared" si="0"/>
        <v>105.29745230359002</v>
      </c>
      <c r="H7" s="116">
        <f t="shared" si="0"/>
        <v>117.3980906845844</v>
      </c>
      <c r="I7" s="117">
        <f t="shared" si="0"/>
        <v>104.88572711933872</v>
      </c>
      <c r="J7" s="116">
        <f t="shared" si="0"/>
        <v>106.02623845548197</v>
      </c>
      <c r="K7" s="117">
        <f t="shared" si="0"/>
        <v>113.72207572719277</v>
      </c>
      <c r="L7" s="116">
        <f t="shared" si="0"/>
        <v>112.70012555767599</v>
      </c>
      <c r="M7" s="117">
        <f t="shared" si="0"/>
        <v>107.31405342274591</v>
      </c>
      <c r="N7" s="116">
        <f t="shared" si="0"/>
        <v>118.12712655096365</v>
      </c>
      <c r="O7" s="117">
        <f t="shared" si="0"/>
        <v>107.20679110206035</v>
      </c>
    </row>
    <row r="8" spans="2:15" ht="13.5" customHeight="1" thickBot="1" x14ac:dyDescent="0.3">
      <c r="B8" s="302" t="s">
        <v>29</v>
      </c>
      <c r="C8" s="303" t="s">
        <v>0</v>
      </c>
      <c r="D8" s="304"/>
      <c r="E8" s="304"/>
      <c r="F8" s="304"/>
      <c r="G8" s="304"/>
      <c r="H8" s="304"/>
      <c r="I8" s="304"/>
      <c r="J8" s="304"/>
      <c r="K8" s="304"/>
      <c r="L8" s="305"/>
      <c r="M8" s="304"/>
      <c r="N8" s="305"/>
      <c r="O8" s="306"/>
    </row>
    <row r="9" spans="2:15" x14ac:dyDescent="0.25">
      <c r="B9" s="126">
        <v>901</v>
      </c>
      <c r="C9" s="127" t="s">
        <v>5</v>
      </c>
      <c r="D9" s="123">
        <v>101.83853210829412</v>
      </c>
      <c r="E9" s="124">
        <v>96.228212584885725</v>
      </c>
      <c r="F9" s="128">
        <v>100.96427860879294</v>
      </c>
      <c r="G9" s="129">
        <v>96.080617991848186</v>
      </c>
      <c r="H9" s="123">
        <v>108.06560723315155</v>
      </c>
      <c r="I9" s="124">
        <v>74.960243623091245</v>
      </c>
      <c r="J9" s="130">
        <v>94.454224480521518</v>
      </c>
      <c r="K9" s="129">
        <v>132.1940593636819</v>
      </c>
      <c r="L9" s="123">
        <v>96.700257198979372</v>
      </c>
      <c r="M9" s="124">
        <v>86.255329715076172</v>
      </c>
      <c r="N9" s="123">
        <v>112.4024197099164</v>
      </c>
      <c r="O9" s="124">
        <v>111.73822284177437</v>
      </c>
    </row>
    <row r="10" spans="2:15" x14ac:dyDescent="0.25">
      <c r="B10" s="113">
        <v>902</v>
      </c>
      <c r="C10" s="99" t="s">
        <v>6</v>
      </c>
      <c r="D10" s="97">
        <v>102.8573394053047</v>
      </c>
      <c r="E10" s="98">
        <v>93.287962303436728</v>
      </c>
      <c r="F10" s="100">
        <v>102.84674714418631</v>
      </c>
      <c r="G10" s="101">
        <v>97.442522244782836</v>
      </c>
      <c r="H10" s="97">
        <v>100.86240685809362</v>
      </c>
      <c r="I10" s="98">
        <v>95.809917799242811</v>
      </c>
      <c r="J10" s="93">
        <v>107.36634927263098</v>
      </c>
      <c r="K10" s="101">
        <v>101.19207921210148</v>
      </c>
      <c r="L10" s="97">
        <v>96.828597122697715</v>
      </c>
      <c r="M10" s="98">
        <v>86.495450798006303</v>
      </c>
      <c r="N10" s="97">
        <v>108.59659739470773</v>
      </c>
      <c r="O10" s="98">
        <v>81.736091021458122</v>
      </c>
    </row>
    <row r="11" spans="2:15" x14ac:dyDescent="0.25">
      <c r="B11" s="113">
        <v>903</v>
      </c>
      <c r="C11" s="99" t="s">
        <v>7</v>
      </c>
      <c r="D11" s="97">
        <v>101.8640453084988</v>
      </c>
      <c r="E11" s="98">
        <v>102.91777614956898</v>
      </c>
      <c r="F11" s="100">
        <v>95.535318347440551</v>
      </c>
      <c r="G11" s="101">
        <v>100.05308508628738</v>
      </c>
      <c r="H11" s="97">
        <v>91.078500203651686</v>
      </c>
      <c r="I11" s="98">
        <v>97.899953088991197</v>
      </c>
      <c r="J11" s="93">
        <v>103.02899131337196</v>
      </c>
      <c r="K11" s="101">
        <v>103.98108705426725</v>
      </c>
      <c r="L11" s="97">
        <v>117.94629423014224</v>
      </c>
      <c r="M11" s="98">
        <v>107.31405342274591</v>
      </c>
      <c r="N11" s="97">
        <v>104.06082752649472</v>
      </c>
      <c r="O11" s="98">
        <v>107.20679110206035</v>
      </c>
    </row>
    <row r="12" spans="2:15" x14ac:dyDescent="0.25">
      <c r="B12" s="113">
        <v>904</v>
      </c>
      <c r="C12" s="99" t="s">
        <v>8</v>
      </c>
      <c r="D12" s="97">
        <v>97.88337498106111</v>
      </c>
      <c r="E12" s="98">
        <v>101.90111139049141</v>
      </c>
      <c r="F12" s="100">
        <v>93.969075686198863</v>
      </c>
      <c r="G12" s="101">
        <v>96.412078043581573</v>
      </c>
      <c r="H12" s="97">
        <v>92.41111748267204</v>
      </c>
      <c r="I12" s="98">
        <v>85.228020112767098</v>
      </c>
      <c r="J12" s="93">
        <v>94.908827285087014</v>
      </c>
      <c r="K12" s="101">
        <v>119.83351066170724</v>
      </c>
      <c r="L12" s="97">
        <v>115.43170631706504</v>
      </c>
      <c r="M12" s="98">
        <v>126.89341934105869</v>
      </c>
      <c r="N12" s="97">
        <v>102.64646407089282</v>
      </c>
      <c r="O12" s="98">
        <v>110.93325365794784</v>
      </c>
    </row>
    <row r="13" spans="2:15" x14ac:dyDescent="0.25">
      <c r="B13" s="113">
        <v>905</v>
      </c>
      <c r="C13" s="99" t="s">
        <v>9</v>
      </c>
      <c r="D13" s="97">
        <v>101.15047231351318</v>
      </c>
      <c r="E13" s="98">
        <v>106.15651234668721</v>
      </c>
      <c r="F13" s="100">
        <v>102.01581936749085</v>
      </c>
      <c r="G13" s="101">
        <v>113.51454265199494</v>
      </c>
      <c r="H13" s="97">
        <v>89.98260179429505</v>
      </c>
      <c r="I13" s="98">
        <v>101.64411478307773</v>
      </c>
      <c r="J13" s="93">
        <v>122.80871774172695</v>
      </c>
      <c r="K13" s="101">
        <v>133.47518640334565</v>
      </c>
      <c r="L13" s="97">
        <v>94.402002602295028</v>
      </c>
      <c r="M13" s="98">
        <v>81.768817364353055</v>
      </c>
      <c r="N13" s="97">
        <v>107.33707803365181</v>
      </c>
      <c r="O13" s="98">
        <v>105.74779039043732</v>
      </c>
    </row>
    <row r="14" spans="2:15" x14ac:dyDescent="0.25">
      <c r="B14" s="113">
        <v>906</v>
      </c>
      <c r="C14" s="99" t="s">
        <v>10</v>
      </c>
      <c r="D14" s="97">
        <v>106.94068830795386</v>
      </c>
      <c r="E14" s="98">
        <v>107.19502319640296</v>
      </c>
      <c r="F14" s="100">
        <v>112.91160875926724</v>
      </c>
      <c r="G14" s="101">
        <v>118.93891095453384</v>
      </c>
      <c r="H14" s="97">
        <v>117.3980906845844</v>
      </c>
      <c r="I14" s="98">
        <v>136.08664281689505</v>
      </c>
      <c r="J14" s="93">
        <v>106.02623845548197</v>
      </c>
      <c r="K14" s="101">
        <v>91.230772378093562</v>
      </c>
      <c r="L14" s="97">
        <v>102.97444681755601</v>
      </c>
      <c r="M14" s="98">
        <v>85.151961054558825</v>
      </c>
      <c r="N14" s="97">
        <v>95.771404651775171</v>
      </c>
      <c r="O14" s="98">
        <v>93.02559139740822</v>
      </c>
    </row>
    <row r="15" spans="2:15" x14ac:dyDescent="0.25">
      <c r="B15" s="113">
        <v>907</v>
      </c>
      <c r="C15" s="99" t="s">
        <v>11</v>
      </c>
      <c r="D15" s="97">
        <v>111.25365194955035</v>
      </c>
      <c r="E15" s="98">
        <v>108.10964423398745</v>
      </c>
      <c r="F15" s="100">
        <v>113.03338109587024</v>
      </c>
      <c r="G15" s="101">
        <v>116.06962780993268</v>
      </c>
      <c r="H15" s="97">
        <v>120.83068742343377</v>
      </c>
      <c r="I15" s="98">
        <v>120.9493312538831</v>
      </c>
      <c r="J15" s="93">
        <v>98.044906779958538</v>
      </c>
      <c r="K15" s="101">
        <v>102.65951705672542</v>
      </c>
      <c r="L15" s="97">
        <v>104.92499641532294</v>
      </c>
      <c r="M15" s="98">
        <v>95.021932940969378</v>
      </c>
      <c r="N15" s="97">
        <v>113.02492114590777</v>
      </c>
      <c r="O15" s="98">
        <v>90.263390378730634</v>
      </c>
    </row>
    <row r="16" spans="2:15" x14ac:dyDescent="0.25">
      <c r="B16" s="113">
        <v>908</v>
      </c>
      <c r="C16" s="99" t="s">
        <v>12</v>
      </c>
      <c r="D16" s="97">
        <v>93.394783197803505</v>
      </c>
      <c r="E16" s="98">
        <v>86.596904506861534</v>
      </c>
      <c r="F16" s="100">
        <v>90.80622457578221</v>
      </c>
      <c r="G16" s="101">
        <v>87.046717538695731</v>
      </c>
      <c r="H16" s="97">
        <v>95.171946558068996</v>
      </c>
      <c r="I16" s="98">
        <v>88.112460199384941</v>
      </c>
      <c r="J16" s="93">
        <v>87.621462272416579</v>
      </c>
      <c r="K16" s="101">
        <v>85.621733857078169</v>
      </c>
      <c r="L16" s="97">
        <v>101.98594967497053</v>
      </c>
      <c r="M16" s="98">
        <v>83.610162233158931</v>
      </c>
      <c r="N16" s="97">
        <v>96.236682387216391</v>
      </c>
      <c r="O16" s="98">
        <v>89.827539203659654</v>
      </c>
    </row>
    <row r="17" spans="2:15" x14ac:dyDescent="0.25">
      <c r="B17" s="113">
        <v>909</v>
      </c>
      <c r="C17" s="99" t="s">
        <v>13</v>
      </c>
      <c r="D17" s="97">
        <v>101.06612488142966</v>
      </c>
      <c r="E17" s="98">
        <v>96.112981459792621</v>
      </c>
      <c r="F17" s="100">
        <v>94.199998939194671</v>
      </c>
      <c r="G17" s="101">
        <v>92.067449214609226</v>
      </c>
      <c r="H17" s="97">
        <v>92.164474876523613</v>
      </c>
      <c r="I17" s="98">
        <v>101.96677606287253</v>
      </c>
      <c r="J17" s="93">
        <v>98.92485359473055</v>
      </c>
      <c r="K17" s="101">
        <v>83.74595012702602</v>
      </c>
      <c r="L17" s="97">
        <v>112.70012555767599</v>
      </c>
      <c r="M17" s="98">
        <v>109.48620471412529</v>
      </c>
      <c r="N17" s="97">
        <v>127.23956092783094</v>
      </c>
      <c r="O17" s="98">
        <v>103.94525265793955</v>
      </c>
    </row>
    <row r="18" spans="2:15" x14ac:dyDescent="0.25">
      <c r="B18" s="113">
        <v>910</v>
      </c>
      <c r="C18" s="99" t="s">
        <v>14</v>
      </c>
      <c r="D18" s="97">
        <v>103.87414816579145</v>
      </c>
      <c r="E18" s="98">
        <v>93.111611927749891</v>
      </c>
      <c r="F18" s="100">
        <v>102.82747589506471</v>
      </c>
      <c r="G18" s="101">
        <v>96.001128646955863</v>
      </c>
      <c r="H18" s="97">
        <v>101.3314331984692</v>
      </c>
      <c r="I18" s="98">
        <v>94.30077408540258</v>
      </c>
      <c r="J18" s="93">
        <v>102.6771974051576</v>
      </c>
      <c r="K18" s="101">
        <v>94.737374094033328</v>
      </c>
      <c r="L18" s="97">
        <v>108.02733785656629</v>
      </c>
      <c r="M18" s="98">
        <v>80.157514676131584</v>
      </c>
      <c r="N18" s="97">
        <v>106.33761447999261</v>
      </c>
      <c r="O18" s="98">
        <v>97.850238738818135</v>
      </c>
    </row>
    <row r="19" spans="2:15" x14ac:dyDescent="0.25">
      <c r="B19" s="113">
        <v>911</v>
      </c>
      <c r="C19" s="99" t="s">
        <v>15</v>
      </c>
      <c r="D19" s="97">
        <v>108.44813192646063</v>
      </c>
      <c r="E19" s="98">
        <v>99.002530475470536</v>
      </c>
      <c r="F19" s="100">
        <v>102.37810732208797</v>
      </c>
      <c r="G19" s="101">
        <v>98.569668965912172</v>
      </c>
      <c r="H19" s="97">
        <v>127.63909628560725</v>
      </c>
      <c r="I19" s="98">
        <v>115.30194553842783</v>
      </c>
      <c r="J19" s="93">
        <v>74.607896706479977</v>
      </c>
      <c r="K19" s="101">
        <v>77.458778289813907</v>
      </c>
      <c r="L19" s="97">
        <v>130.20623072848707</v>
      </c>
      <c r="M19" s="98">
        <v>101.88981968338769</v>
      </c>
      <c r="N19" s="97">
        <v>118.56089986397289</v>
      </c>
      <c r="O19" s="98">
        <v>105.42592562614566</v>
      </c>
    </row>
    <row r="20" spans="2:15" x14ac:dyDescent="0.25">
      <c r="B20" s="113">
        <v>912</v>
      </c>
      <c r="C20" s="99" t="s">
        <v>16</v>
      </c>
      <c r="D20" s="97">
        <v>110.35424519170296</v>
      </c>
      <c r="E20" s="98">
        <v>96.940511734240715</v>
      </c>
      <c r="F20" s="100">
        <v>113.42630872911454</v>
      </c>
      <c r="G20" s="101">
        <v>105.29745230359002</v>
      </c>
      <c r="H20" s="97">
        <v>118.1055961182095</v>
      </c>
      <c r="I20" s="98">
        <v>99.64211922194545</v>
      </c>
      <c r="J20" s="93">
        <v>103.69041866577551</v>
      </c>
      <c r="K20" s="101">
        <v>113.72207572719277</v>
      </c>
      <c r="L20" s="97">
        <v>118.22396028259678</v>
      </c>
      <c r="M20" s="98">
        <v>82.745058755595011</v>
      </c>
      <c r="N20" s="97">
        <v>91.280238105935268</v>
      </c>
      <c r="O20" s="98">
        <v>81.225179719890164</v>
      </c>
    </row>
    <row r="21" spans="2:15" x14ac:dyDescent="0.25">
      <c r="B21" s="113">
        <v>913</v>
      </c>
      <c r="C21" s="99" t="s">
        <v>17</v>
      </c>
      <c r="D21" s="97">
        <v>94.898629274680658</v>
      </c>
      <c r="E21" s="98">
        <v>87.843603874781067</v>
      </c>
      <c r="F21" s="100">
        <v>87.591078587108456</v>
      </c>
      <c r="G21" s="101">
        <v>80.810563102192575</v>
      </c>
      <c r="H21" s="97">
        <v>82.173526807578654</v>
      </c>
      <c r="I21" s="98">
        <v>88.748263674144098</v>
      </c>
      <c r="J21" s="93">
        <v>96.132950985007</v>
      </c>
      <c r="K21" s="101">
        <v>71.79871734613333</v>
      </c>
      <c r="L21" s="97">
        <v>92.197013897081945</v>
      </c>
      <c r="M21" s="98">
        <v>90.981921488601486</v>
      </c>
      <c r="N21" s="97">
        <v>129.03141840872345</v>
      </c>
      <c r="O21" s="98">
        <v>118.40422700253592</v>
      </c>
    </row>
    <row r="22" spans="2:15" x14ac:dyDescent="0.25">
      <c r="B22" s="113">
        <v>914</v>
      </c>
      <c r="C22" s="99" t="s">
        <v>18</v>
      </c>
      <c r="D22" s="97">
        <v>107.16592057740004</v>
      </c>
      <c r="E22" s="98">
        <v>102.8399544463247</v>
      </c>
      <c r="F22" s="100">
        <v>113.50598603388681</v>
      </c>
      <c r="G22" s="101">
        <v>105.38747821663104</v>
      </c>
      <c r="H22" s="97">
        <v>122.76542687672558</v>
      </c>
      <c r="I22" s="98">
        <v>106.51767379876796</v>
      </c>
      <c r="J22" s="93">
        <v>95.789880338504545</v>
      </c>
      <c r="K22" s="101">
        <v>100.66989793115155</v>
      </c>
      <c r="L22" s="97">
        <v>99.198524216248231</v>
      </c>
      <c r="M22" s="98">
        <v>99.88124390801373</v>
      </c>
      <c r="N22" s="97">
        <v>95.923093750594617</v>
      </c>
      <c r="O22" s="98">
        <v>98.066919435538239</v>
      </c>
    </row>
    <row r="23" spans="2:15" x14ac:dyDescent="0.25">
      <c r="B23" s="113">
        <v>915</v>
      </c>
      <c r="C23" s="99" t="s">
        <v>19</v>
      </c>
      <c r="D23" s="97">
        <v>105.95281241852281</v>
      </c>
      <c r="E23" s="98">
        <v>100.27855518335184</v>
      </c>
      <c r="F23" s="100">
        <v>109.84737292437599</v>
      </c>
      <c r="G23" s="101">
        <v>101.77708784364003</v>
      </c>
      <c r="H23" s="97">
        <v>116.42220930683507</v>
      </c>
      <c r="I23" s="98">
        <v>102.6163420770619</v>
      </c>
      <c r="J23" s="93">
        <v>96.269334125829033</v>
      </c>
      <c r="K23" s="101">
        <v>97.01535339869109</v>
      </c>
      <c r="L23" s="97">
        <v>98.443186519681632</v>
      </c>
      <c r="M23" s="98">
        <v>93.466964809171927</v>
      </c>
      <c r="N23" s="97">
        <v>98.518523842419043</v>
      </c>
      <c r="O23" s="98">
        <v>100.52683409741137</v>
      </c>
    </row>
    <row r="24" spans="2:15" x14ac:dyDescent="0.25">
      <c r="B24" s="113">
        <v>916</v>
      </c>
      <c r="C24" s="99" t="s">
        <v>20</v>
      </c>
      <c r="D24" s="97">
        <v>93.769109933322568</v>
      </c>
      <c r="E24" s="98">
        <v>97.740495565472116</v>
      </c>
      <c r="F24" s="100">
        <v>93.345730812149171</v>
      </c>
      <c r="G24" s="101">
        <v>97.045415251340927</v>
      </c>
      <c r="H24" s="97">
        <v>90.179134662630076</v>
      </c>
      <c r="I24" s="98">
        <v>94.164410572612283</v>
      </c>
      <c r="J24" s="93">
        <v>98.266837307918848</v>
      </c>
      <c r="K24" s="101">
        <v>101.13852876027703</v>
      </c>
      <c r="L24" s="97">
        <v>100.01919817735987</v>
      </c>
      <c r="M24" s="98">
        <v>102.01154001053678</v>
      </c>
      <c r="N24" s="97">
        <v>89.433382671386369</v>
      </c>
      <c r="O24" s="98">
        <v>97.516231606457808</v>
      </c>
    </row>
    <row r="25" spans="2:15" x14ac:dyDescent="0.25">
      <c r="B25" s="113">
        <v>917</v>
      </c>
      <c r="C25" s="99" t="s">
        <v>21</v>
      </c>
      <c r="D25" s="97">
        <v>103.85095321862512</v>
      </c>
      <c r="E25" s="98">
        <v>106.82984327899918</v>
      </c>
      <c r="F25" s="100">
        <v>100.50601872434648</v>
      </c>
      <c r="G25" s="101">
        <v>104.76559005015137</v>
      </c>
      <c r="H25" s="97">
        <v>85.815509233870216</v>
      </c>
      <c r="I25" s="98">
        <v>93.206442760922073</v>
      </c>
      <c r="J25" s="93">
        <v>123.91963273480057</v>
      </c>
      <c r="K25" s="101">
        <v>124.55639293074398</v>
      </c>
      <c r="L25" s="97">
        <v>100.49427148808552</v>
      </c>
      <c r="M25" s="98">
        <v>109.48237440646037</v>
      </c>
      <c r="N25" s="97">
        <v>118.12712655096365</v>
      </c>
      <c r="O25" s="98">
        <v>112.06686852825565</v>
      </c>
    </row>
    <row r="26" spans="2:15" x14ac:dyDescent="0.25">
      <c r="B26" s="113">
        <v>918</v>
      </c>
      <c r="C26" s="99" t="s">
        <v>22</v>
      </c>
      <c r="D26" s="97">
        <v>91.091761640292418</v>
      </c>
      <c r="E26" s="98">
        <v>87.178582571846533</v>
      </c>
      <c r="F26" s="100">
        <v>88.244954307045759</v>
      </c>
      <c r="G26" s="101">
        <v>82.689583162979275</v>
      </c>
      <c r="H26" s="97">
        <v>91.779527243536137</v>
      </c>
      <c r="I26" s="98">
        <v>100.83945967714581</v>
      </c>
      <c r="J26" s="93">
        <v>83.860262490715755</v>
      </c>
      <c r="K26" s="101">
        <v>67.406498576019786</v>
      </c>
      <c r="L26" s="97">
        <v>91.49705595441435</v>
      </c>
      <c r="M26" s="98">
        <v>93.123880298299397</v>
      </c>
      <c r="N26" s="97">
        <v>103.73040332654932</v>
      </c>
      <c r="O26" s="98">
        <v>104.25578063830451</v>
      </c>
    </row>
    <row r="27" spans="2:15" x14ac:dyDescent="0.25">
      <c r="B27" s="113">
        <v>919</v>
      </c>
      <c r="C27" s="99" t="s">
        <v>23</v>
      </c>
      <c r="D27" s="97">
        <v>101.60788009110135</v>
      </c>
      <c r="E27" s="98">
        <v>96.806768851894788</v>
      </c>
      <c r="F27" s="100">
        <v>100.05519455538474</v>
      </c>
      <c r="G27" s="101">
        <v>100.36371486596497</v>
      </c>
      <c r="H27" s="97">
        <v>101.62589522202188</v>
      </c>
      <c r="I27" s="98">
        <v>104.88572711933872</v>
      </c>
      <c r="J27" s="93">
        <v>101.65931149781113</v>
      </c>
      <c r="K27" s="101">
        <v>97.600846369208298</v>
      </c>
      <c r="L27" s="97">
        <v>90.437388339120659</v>
      </c>
      <c r="M27" s="98">
        <v>82.355428668718204</v>
      </c>
      <c r="N27" s="97">
        <v>119.62033968003756</v>
      </c>
      <c r="O27" s="98">
        <v>96.840947332025095</v>
      </c>
    </row>
    <row r="28" spans="2:15" x14ac:dyDescent="0.25">
      <c r="B28" s="113">
        <v>920</v>
      </c>
      <c r="C28" s="99" t="s">
        <v>24</v>
      </c>
      <c r="D28" s="97">
        <v>87.632587573075128</v>
      </c>
      <c r="E28" s="98">
        <v>91.612592934328632</v>
      </c>
      <c r="F28" s="100">
        <v>85.75715755608789</v>
      </c>
      <c r="G28" s="101">
        <v>87.714827017099708</v>
      </c>
      <c r="H28" s="97">
        <v>98.562048324960486</v>
      </c>
      <c r="I28" s="98">
        <v>102.49583436982266</v>
      </c>
      <c r="J28" s="93">
        <v>80.18006940982707</v>
      </c>
      <c r="K28" s="101">
        <v>83.268054600184755</v>
      </c>
      <c r="L28" s="97">
        <v>103.22244169177091</v>
      </c>
      <c r="M28" s="98">
        <v>117.31262784513605</v>
      </c>
      <c r="N28" s="97">
        <v>71.307460928956218</v>
      </c>
      <c r="O28" s="98">
        <v>82.309377561332454</v>
      </c>
    </row>
    <row r="29" spans="2:15" x14ac:dyDescent="0.25">
      <c r="B29" s="113">
        <v>921</v>
      </c>
      <c r="C29" s="99" t="s">
        <v>25</v>
      </c>
      <c r="D29" s="97">
        <v>101.56892840540439</v>
      </c>
      <c r="E29" s="98">
        <v>93.789610575992981</v>
      </c>
      <c r="F29" s="100">
        <v>102.75432643479564</v>
      </c>
      <c r="G29" s="101">
        <v>94.702213283623379</v>
      </c>
      <c r="H29" s="97">
        <v>105.35650522059311</v>
      </c>
      <c r="I29" s="98">
        <v>93.155510086067466</v>
      </c>
      <c r="J29" s="93">
        <v>98.306233905032926</v>
      </c>
      <c r="K29" s="101">
        <v>96.847430518319868</v>
      </c>
      <c r="L29" s="97">
        <v>91.705764272151839</v>
      </c>
      <c r="M29" s="98">
        <v>85.769266419761863</v>
      </c>
      <c r="N29" s="97">
        <v>112.70811987292852</v>
      </c>
      <c r="O29" s="98">
        <v>101.71843186573844</v>
      </c>
    </row>
    <row r="30" spans="2:15" x14ac:dyDescent="0.25">
      <c r="B30" s="113">
        <v>922</v>
      </c>
      <c r="C30" s="99" t="s">
        <v>26</v>
      </c>
      <c r="D30" s="97">
        <v>86.538528990834308</v>
      </c>
      <c r="E30" s="98">
        <v>87.334250360265244</v>
      </c>
      <c r="F30" s="100">
        <v>85.427947752906974</v>
      </c>
      <c r="G30" s="101">
        <v>86.777220163033491</v>
      </c>
      <c r="H30" s="97">
        <v>84.461830868670376</v>
      </c>
      <c r="I30" s="98">
        <v>94.332161647419923</v>
      </c>
      <c r="J30" s="93">
        <v>86.135493439081159</v>
      </c>
      <c r="K30" s="101">
        <v>75.462270963119508</v>
      </c>
      <c r="L30" s="97">
        <v>101.44074898012792</v>
      </c>
      <c r="M30" s="98">
        <v>94.29997887030197</v>
      </c>
      <c r="N30" s="97">
        <v>64.45119190114147</v>
      </c>
      <c r="O30" s="98">
        <v>73.948375271552933</v>
      </c>
    </row>
    <row r="31" spans="2:15" x14ac:dyDescent="0.25">
      <c r="B31" s="113">
        <v>923</v>
      </c>
      <c r="C31" s="99" t="s">
        <v>27</v>
      </c>
      <c r="D31" s="97">
        <v>98.468339297298613</v>
      </c>
      <c r="E31" s="98">
        <v>94.835477089899257</v>
      </c>
      <c r="F31" s="100">
        <v>105.08571106477488</v>
      </c>
      <c r="G31" s="101">
        <v>100.63841023731075</v>
      </c>
      <c r="H31" s="97">
        <v>97.898608969034072</v>
      </c>
      <c r="I31" s="98">
        <v>96.741259099236117</v>
      </c>
      <c r="J31" s="93">
        <v>116.70710065864809</v>
      </c>
      <c r="K31" s="101">
        <v>106.17384878062026</v>
      </c>
      <c r="L31" s="97">
        <v>75.937075454038066</v>
      </c>
      <c r="M31" s="98">
        <v>76.778891714654392</v>
      </c>
      <c r="N31" s="97">
        <v>59.912355836410413</v>
      </c>
      <c r="O31" s="98">
        <v>57.94346578683448</v>
      </c>
    </row>
    <row r="32" spans="2:15" ht="15.75" thickBot="1" x14ac:dyDescent="0.3">
      <c r="B32" s="114">
        <v>924</v>
      </c>
      <c r="C32" s="115" t="s">
        <v>28</v>
      </c>
      <c r="D32" s="116">
        <v>66.016249459813338</v>
      </c>
      <c r="E32" s="117">
        <v>74.010212832613576</v>
      </c>
      <c r="F32" s="118">
        <v>69.028922137121427</v>
      </c>
      <c r="G32" s="119">
        <v>89.547607139625669</v>
      </c>
      <c r="H32" s="116">
        <v>69.212148659036458</v>
      </c>
      <c r="I32" s="117">
        <v>84.016212401768385</v>
      </c>
      <c r="J32" s="120">
        <v>69.900651791414433</v>
      </c>
      <c r="K32" s="119">
        <v>98.388402900068968</v>
      </c>
      <c r="L32" s="116">
        <v>61.948463539896494</v>
      </c>
      <c r="M32" s="117">
        <v>38.164482025036165</v>
      </c>
      <c r="N32" s="116">
        <v>63.704572487477677</v>
      </c>
      <c r="O32" s="117">
        <v>79.789355143959114</v>
      </c>
    </row>
    <row r="33" spans="1:16" ht="5.25" customHeight="1" x14ac:dyDescent="0.25"/>
    <row r="34" spans="1:16" ht="15" hidden="1" customHeight="1" x14ac:dyDescent="0.25">
      <c r="A34" s="35"/>
      <c r="B34" s="65"/>
      <c r="C34" s="35"/>
      <c r="D34" s="35"/>
      <c r="E34" s="35"/>
      <c r="F34" s="35"/>
      <c r="G34" s="35"/>
      <c r="H34" s="35"/>
      <c r="I34" s="35"/>
      <c r="J34" s="35"/>
      <c r="K34" s="35"/>
      <c r="L34" s="35"/>
      <c r="M34" s="35"/>
      <c r="N34" s="35"/>
      <c r="O34" s="35"/>
    </row>
    <row r="35" spans="1:16" ht="12.75" customHeight="1" x14ac:dyDescent="0.25">
      <c r="A35" s="35"/>
      <c r="B35" s="463" t="s">
        <v>209</v>
      </c>
      <c r="C35" s="463"/>
      <c r="D35" s="463"/>
      <c r="E35" s="463"/>
      <c r="F35" s="463"/>
      <c r="G35" s="463"/>
      <c r="H35" s="463"/>
      <c r="I35" s="463"/>
      <c r="J35" s="463"/>
      <c r="K35" s="463"/>
      <c r="L35" s="463"/>
      <c r="M35" s="463"/>
      <c r="N35" s="463"/>
      <c r="O35" s="463"/>
    </row>
    <row r="36" spans="1:16" ht="24" customHeight="1" x14ac:dyDescent="0.25">
      <c r="A36" s="35"/>
      <c r="B36" s="463" t="s">
        <v>175</v>
      </c>
      <c r="C36" s="463"/>
      <c r="D36" s="463"/>
      <c r="E36" s="463"/>
      <c r="F36" s="463"/>
      <c r="G36" s="463"/>
      <c r="H36" s="463"/>
      <c r="I36" s="463"/>
      <c r="J36" s="463"/>
      <c r="K36" s="463"/>
      <c r="L36" s="463"/>
      <c r="M36" s="463"/>
      <c r="N36" s="463"/>
      <c r="O36" s="463"/>
      <c r="P36" s="463"/>
    </row>
    <row r="37" spans="1:16" ht="13.5" customHeight="1" x14ac:dyDescent="0.25">
      <c r="B37" s="462" t="s">
        <v>160</v>
      </c>
      <c r="C37" s="462"/>
      <c r="D37" s="462"/>
      <c r="E37" s="462"/>
      <c r="F37" s="462"/>
      <c r="G37" s="462"/>
      <c r="H37" s="462"/>
      <c r="I37" s="462"/>
      <c r="J37" s="462"/>
      <c r="K37" s="462"/>
      <c r="L37" s="462"/>
      <c r="M37" s="462"/>
      <c r="N37" s="462"/>
      <c r="O37" s="462"/>
      <c r="P37" s="102"/>
    </row>
    <row r="38" spans="1:16" ht="24.75" customHeight="1" x14ac:dyDescent="0.25">
      <c r="B38" s="462"/>
      <c r="C38" s="462"/>
      <c r="D38" s="462"/>
      <c r="E38" s="462"/>
      <c r="F38" s="462"/>
      <c r="G38" s="462"/>
      <c r="H38" s="462"/>
      <c r="I38" s="462"/>
      <c r="J38" s="462"/>
      <c r="K38" s="462"/>
      <c r="L38" s="462"/>
      <c r="M38" s="462"/>
      <c r="N38" s="462"/>
      <c r="O38" s="462"/>
      <c r="P38" s="102"/>
    </row>
  </sheetData>
  <sheetProtection autoFilter="0"/>
  <sortState ref="B9:M32">
    <sortCondition ref="B9:B32"/>
  </sortState>
  <mergeCells count="9">
    <mergeCell ref="B37:O38"/>
    <mergeCell ref="B36:P36"/>
    <mergeCell ref="D4:E4"/>
    <mergeCell ref="H4:I4"/>
    <mergeCell ref="J4:K4"/>
    <mergeCell ref="L4:M4"/>
    <mergeCell ref="N4:O4"/>
    <mergeCell ref="F4:G4"/>
    <mergeCell ref="B35:O35"/>
  </mergeCells>
  <pageMargins left="0.19685039370078741" right="0.19685039370078741" top="0.19685039370078741" bottom="0.15748031496062992" header="0.31496062992125984" footer="0.31496062992125984"/>
  <pageSetup paperSize="9" orientation="landscape" r:id="rId1"/>
  <ignoredErrors>
    <ignoredError sqref="E5:O5" formula="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Ark3">
    <tabColor rgb="FF00B050"/>
  </sheetPr>
  <dimension ref="A1:P39"/>
  <sheetViews>
    <sheetView workbookViewId="0">
      <selection activeCell="E19" sqref="E19"/>
    </sheetView>
  </sheetViews>
  <sheetFormatPr defaultColWidth="9.140625" defaultRowHeight="15" x14ac:dyDescent="0.25"/>
  <cols>
    <col min="1" max="1" width="2.7109375" style="33" customWidth="1"/>
    <col min="2" max="2" width="5.140625" style="33" customWidth="1"/>
    <col min="3" max="3" width="26.42578125" style="33" customWidth="1"/>
    <col min="4" max="15" width="8.7109375" style="33" customWidth="1"/>
    <col min="16" max="16" width="4.140625" style="33" customWidth="1"/>
    <col min="17" max="16384" width="9.140625" style="33"/>
  </cols>
  <sheetData>
    <row r="1" spans="2:15" ht="15" customHeight="1" thickBot="1" x14ac:dyDescent="0.3"/>
    <row r="2" spans="2:15" ht="15.75" x14ac:dyDescent="0.25">
      <c r="B2" s="191" t="s">
        <v>107</v>
      </c>
      <c r="C2" s="181"/>
      <c r="D2" s="181"/>
      <c r="E2" s="181"/>
      <c r="F2" s="181"/>
      <c r="G2" s="181"/>
      <c r="H2" s="181"/>
      <c r="I2" s="181"/>
      <c r="J2" s="181"/>
      <c r="K2" s="181"/>
      <c r="L2" s="181"/>
      <c r="M2" s="181"/>
      <c r="N2" s="181"/>
      <c r="O2" s="182"/>
    </row>
    <row r="3" spans="2:15" ht="6" customHeight="1" x14ac:dyDescent="0.25">
      <c r="B3" s="192"/>
      <c r="C3" s="184"/>
      <c r="D3" s="184"/>
      <c r="E3" s="184"/>
      <c r="F3" s="184"/>
      <c r="G3" s="184"/>
      <c r="H3" s="184"/>
      <c r="I3" s="184"/>
      <c r="J3" s="184"/>
      <c r="K3" s="184"/>
      <c r="L3" s="184"/>
      <c r="M3" s="184"/>
      <c r="N3" s="184"/>
      <c r="O3" s="193"/>
    </row>
    <row r="4" spans="2:15" s="40" customFormat="1" ht="15" customHeight="1" x14ac:dyDescent="0.2">
      <c r="B4" s="194"/>
      <c r="C4" s="195"/>
      <c r="D4" s="464" t="s">
        <v>31</v>
      </c>
      <c r="E4" s="464"/>
      <c r="F4" s="464" t="s">
        <v>106</v>
      </c>
      <c r="G4" s="464"/>
      <c r="H4" s="464" t="s">
        <v>1</v>
      </c>
      <c r="I4" s="464"/>
      <c r="J4" s="464" t="s">
        <v>2</v>
      </c>
      <c r="K4" s="464"/>
      <c r="L4" s="464" t="s">
        <v>3</v>
      </c>
      <c r="M4" s="464"/>
      <c r="N4" s="464" t="s">
        <v>4</v>
      </c>
      <c r="O4" s="465"/>
    </row>
    <row r="5" spans="2:15" ht="15.75" thickBot="1" x14ac:dyDescent="0.3">
      <c r="B5" s="196"/>
      <c r="C5" s="197"/>
      <c r="D5" s="198">
        <f>Overblik!$D$6</f>
        <v>2019</v>
      </c>
      <c r="E5" s="198">
        <f>Overblik!$E$6</f>
        <v>2020</v>
      </c>
      <c r="F5" s="198">
        <f>Overblik!$D$6</f>
        <v>2019</v>
      </c>
      <c r="G5" s="198">
        <f>Overblik!$E$6</f>
        <v>2020</v>
      </c>
      <c r="H5" s="198">
        <f>Overblik!$D$6</f>
        <v>2019</v>
      </c>
      <c r="I5" s="198">
        <f>Overblik!$E$6</f>
        <v>2020</v>
      </c>
      <c r="J5" s="198">
        <f>Overblik!$D$6</f>
        <v>2019</v>
      </c>
      <c r="K5" s="198">
        <f>Overblik!$E$6</f>
        <v>2020</v>
      </c>
      <c r="L5" s="198">
        <f>Overblik!$D$6</f>
        <v>2019</v>
      </c>
      <c r="M5" s="198">
        <f>Overblik!$E$6</f>
        <v>2020</v>
      </c>
      <c r="N5" s="198">
        <f>Overblik!$D$6</f>
        <v>2019</v>
      </c>
      <c r="O5" s="199">
        <f>Overblik!$E$6</f>
        <v>2020</v>
      </c>
    </row>
    <row r="6" spans="2:15" x14ac:dyDescent="0.25">
      <c r="B6" s="121"/>
      <c r="C6" s="122" t="s">
        <v>112</v>
      </c>
      <c r="D6" s="123">
        <v>100</v>
      </c>
      <c r="E6" s="418">
        <v>97.946626081354907</v>
      </c>
      <c r="F6" s="123">
        <v>100</v>
      </c>
      <c r="G6" s="418">
        <v>98.526054992293595</v>
      </c>
      <c r="H6" s="123">
        <v>100</v>
      </c>
      <c r="I6" s="124">
        <v>99.561519088627406</v>
      </c>
      <c r="J6" s="123">
        <v>100</v>
      </c>
      <c r="K6" s="124">
        <v>97.027247735725396</v>
      </c>
      <c r="L6" s="123">
        <v>100</v>
      </c>
      <c r="M6" s="124">
        <v>98.130435170305105</v>
      </c>
      <c r="N6" s="123">
        <v>100</v>
      </c>
      <c r="O6" s="124">
        <v>89.355625097322005</v>
      </c>
    </row>
    <row r="7" spans="2:15" ht="15.75" thickBot="1" x14ac:dyDescent="0.3">
      <c r="B7" s="125"/>
      <c r="C7" s="348" t="s">
        <v>34</v>
      </c>
      <c r="D7" s="116">
        <f>LARGE(D9:D32,5)</f>
        <v>106.01892921277198</v>
      </c>
      <c r="E7" s="117">
        <f t="shared" ref="E7:O7" si="0">LARGE(E9:E32,5)</f>
        <v>107.38840079411744</v>
      </c>
      <c r="F7" s="116">
        <f t="shared" si="0"/>
        <v>109.42398128296101</v>
      </c>
      <c r="G7" s="117">
        <f t="shared" si="0"/>
        <v>111.11200134435634</v>
      </c>
      <c r="H7" s="116">
        <f t="shared" si="0"/>
        <v>115.55541884289306</v>
      </c>
      <c r="I7" s="117">
        <f t="shared" si="0"/>
        <v>112.54265315309719</v>
      </c>
      <c r="J7" s="116">
        <f t="shared" si="0"/>
        <v>113.59027530497193</v>
      </c>
      <c r="K7" s="117">
        <f t="shared" si="0"/>
        <v>119.10579748363395</v>
      </c>
      <c r="L7" s="116">
        <f t="shared" si="0"/>
        <v>118.40020858798681</v>
      </c>
      <c r="M7" s="117">
        <f t="shared" si="0"/>
        <v>124.27480780967089</v>
      </c>
      <c r="N7" s="116">
        <f t="shared" si="0"/>
        <v>122.56428951149203</v>
      </c>
      <c r="O7" s="117">
        <f t="shared" si="0"/>
        <v>114.46261235631351</v>
      </c>
    </row>
    <row r="8" spans="2:15" ht="13.5" customHeight="1" thickBot="1" x14ac:dyDescent="0.3">
      <c r="B8" s="302" t="s">
        <v>29</v>
      </c>
      <c r="C8" s="303" t="s">
        <v>0</v>
      </c>
      <c r="D8" s="304"/>
      <c r="E8" s="304"/>
      <c r="F8" s="304"/>
      <c r="G8" s="304"/>
      <c r="H8" s="304"/>
      <c r="I8" s="304"/>
      <c r="J8" s="304"/>
      <c r="K8" s="304"/>
      <c r="L8" s="305"/>
      <c r="M8" s="304"/>
      <c r="N8" s="305"/>
      <c r="O8" s="306"/>
    </row>
    <row r="9" spans="2:15" x14ac:dyDescent="0.25">
      <c r="B9" s="126">
        <v>901</v>
      </c>
      <c r="C9" s="127" t="s">
        <v>5</v>
      </c>
      <c r="D9" s="123">
        <v>105.05916988915914</v>
      </c>
      <c r="E9" s="124">
        <v>100.58485756942108</v>
      </c>
      <c r="F9" s="128">
        <v>102.15365252776429</v>
      </c>
      <c r="G9" s="129">
        <v>98.838551860471014</v>
      </c>
      <c r="H9" s="123">
        <v>113.01600054062462</v>
      </c>
      <c r="I9" s="124">
        <v>70.355280765613486</v>
      </c>
      <c r="J9" s="130">
        <v>93.754999585534165</v>
      </c>
      <c r="K9" s="129">
        <v>147.56114697100432</v>
      </c>
      <c r="L9" s="123">
        <v>111.31993091989116</v>
      </c>
      <c r="M9" s="124">
        <v>119.8294262954247</v>
      </c>
      <c r="N9" s="123">
        <v>105.83242564562335</v>
      </c>
      <c r="O9" s="124">
        <v>103.03564822277316</v>
      </c>
    </row>
    <row r="10" spans="2:15" x14ac:dyDescent="0.25">
      <c r="B10" s="113">
        <v>902</v>
      </c>
      <c r="C10" s="99" t="s">
        <v>6</v>
      </c>
      <c r="D10" s="97">
        <v>101.1319657265025</v>
      </c>
      <c r="E10" s="98">
        <v>93.59238628483709</v>
      </c>
      <c r="F10" s="100">
        <v>96.320685630309086</v>
      </c>
      <c r="G10" s="101">
        <v>94.732187718832805</v>
      </c>
      <c r="H10" s="97">
        <v>91.74304743083907</v>
      </c>
      <c r="I10" s="98">
        <v>92.21828907459053</v>
      </c>
      <c r="J10" s="93">
        <v>104.37448025592109</v>
      </c>
      <c r="K10" s="101">
        <v>100.13986509121693</v>
      </c>
      <c r="L10" s="97">
        <v>102.81529373828322</v>
      </c>
      <c r="M10" s="98">
        <v>85.557211500901403</v>
      </c>
      <c r="N10" s="97">
        <v>122.56428951149203</v>
      </c>
      <c r="O10" s="98">
        <v>84.060262982506757</v>
      </c>
    </row>
    <row r="11" spans="2:15" x14ac:dyDescent="0.25">
      <c r="B11" s="113">
        <v>903</v>
      </c>
      <c r="C11" s="99" t="s">
        <v>7</v>
      </c>
      <c r="D11" s="97">
        <v>100.31941702540747</v>
      </c>
      <c r="E11" s="98">
        <v>107.38840079411744</v>
      </c>
      <c r="F11" s="100">
        <v>99.033504851513428</v>
      </c>
      <c r="G11" s="101">
        <v>111.11200134435634</v>
      </c>
      <c r="H11" s="97">
        <v>89.662252962083997</v>
      </c>
      <c r="I11" s="98">
        <v>110.89908517010041</v>
      </c>
      <c r="J11" s="93">
        <v>113.59027530497193</v>
      </c>
      <c r="K11" s="101">
        <v>113.14902508403813</v>
      </c>
      <c r="L11" s="97">
        <v>98.67998563210412</v>
      </c>
      <c r="M11" s="98">
        <v>91.865669346191481</v>
      </c>
      <c r="N11" s="97">
        <v>103.1984620090841</v>
      </c>
      <c r="O11" s="98">
        <v>106.55185671090214</v>
      </c>
    </row>
    <row r="12" spans="2:15" x14ac:dyDescent="0.25">
      <c r="B12" s="113">
        <v>904</v>
      </c>
      <c r="C12" s="99" t="s">
        <v>8</v>
      </c>
      <c r="D12" s="97">
        <v>100.86033729180528</v>
      </c>
      <c r="E12" s="98">
        <v>104.86755448532601</v>
      </c>
      <c r="F12" s="100">
        <v>96.658296187469219</v>
      </c>
      <c r="G12" s="101">
        <v>98.366071085017012</v>
      </c>
      <c r="H12" s="97">
        <v>97.444552614317942</v>
      </c>
      <c r="I12" s="98">
        <v>86.821777080606694</v>
      </c>
      <c r="J12" s="93">
        <v>93.727606794591566</v>
      </c>
      <c r="K12" s="101">
        <v>119.10579748363395</v>
      </c>
      <c r="L12" s="97">
        <v>121.1920281627803</v>
      </c>
      <c r="M12" s="98">
        <v>131.63068854801352</v>
      </c>
      <c r="N12" s="97">
        <v>110.62151096588249</v>
      </c>
      <c r="O12" s="98">
        <v>114.46261235631351</v>
      </c>
    </row>
    <row r="13" spans="2:15" x14ac:dyDescent="0.25">
      <c r="B13" s="113">
        <v>905</v>
      </c>
      <c r="C13" s="99" t="s">
        <v>9</v>
      </c>
      <c r="D13" s="97">
        <v>105.46691505273358</v>
      </c>
      <c r="E13" s="98">
        <v>110.07721971842319</v>
      </c>
      <c r="F13" s="100">
        <v>112.4738424165385</v>
      </c>
      <c r="G13" s="101">
        <v>126.41132931081948</v>
      </c>
      <c r="H13" s="97">
        <v>90.986324193891193</v>
      </c>
      <c r="I13" s="98">
        <v>104.81581583956469</v>
      </c>
      <c r="J13" s="93">
        <v>150.49522070486606</v>
      </c>
      <c r="K13" s="101">
        <v>161.8638035049573</v>
      </c>
      <c r="L13" s="97">
        <v>92.894171623412191</v>
      </c>
      <c r="M13" s="98">
        <v>83.742718718237072</v>
      </c>
      <c r="N13" s="97">
        <v>88.152274145678405</v>
      </c>
      <c r="O13" s="98">
        <v>78.848076084573023</v>
      </c>
    </row>
    <row r="14" spans="2:15" x14ac:dyDescent="0.25">
      <c r="B14" s="113">
        <v>906</v>
      </c>
      <c r="C14" s="99" t="s">
        <v>10</v>
      </c>
      <c r="D14" s="97">
        <v>111.10074882888227</v>
      </c>
      <c r="E14" s="98">
        <v>119.30535441269883</v>
      </c>
      <c r="F14" s="100">
        <v>118.55413438877092</v>
      </c>
      <c r="G14" s="101">
        <v>135.38607740196241</v>
      </c>
      <c r="H14" s="97">
        <v>115.64765550025284</v>
      </c>
      <c r="I14" s="98">
        <v>146.67034568972969</v>
      </c>
      <c r="J14" s="93">
        <v>121.65104479511608</v>
      </c>
      <c r="K14" s="101">
        <v>112.84508976021766</v>
      </c>
      <c r="L14" s="97">
        <v>136.61004882613986</v>
      </c>
      <c r="M14" s="98">
        <v>105.91168305353132</v>
      </c>
      <c r="N14" s="97">
        <v>99.188640876510249</v>
      </c>
      <c r="O14" s="98">
        <v>82.665895024136205</v>
      </c>
    </row>
    <row r="15" spans="2:15" x14ac:dyDescent="0.25">
      <c r="B15" s="113">
        <v>907</v>
      </c>
      <c r="C15" s="99" t="s">
        <v>11</v>
      </c>
      <c r="D15" s="97">
        <v>106.01892921277198</v>
      </c>
      <c r="E15" s="98">
        <v>102.64219127911628</v>
      </c>
      <c r="F15" s="100">
        <v>102.94130549122802</v>
      </c>
      <c r="G15" s="101">
        <v>104.38104380639072</v>
      </c>
      <c r="H15" s="97">
        <v>115.55541884289306</v>
      </c>
      <c r="I15" s="98">
        <v>112.54265315309719</v>
      </c>
      <c r="J15" s="93">
        <v>84.887321983738374</v>
      </c>
      <c r="K15" s="101">
        <v>88.613034868768722</v>
      </c>
      <c r="L15" s="97">
        <v>108.36921067771677</v>
      </c>
      <c r="M15" s="98">
        <v>124.27480780967089</v>
      </c>
      <c r="N15" s="97">
        <v>98.177593424064398</v>
      </c>
      <c r="O15" s="98">
        <v>55.985111216962757</v>
      </c>
    </row>
    <row r="16" spans="2:15" x14ac:dyDescent="0.25">
      <c r="B16" s="113">
        <v>908</v>
      </c>
      <c r="C16" s="99" t="s">
        <v>12</v>
      </c>
      <c r="D16" s="97">
        <v>86.563679183210823</v>
      </c>
      <c r="E16" s="98">
        <v>85.376842090815984</v>
      </c>
      <c r="F16" s="100">
        <v>85.988522706265556</v>
      </c>
      <c r="G16" s="101">
        <v>88.97149048677268</v>
      </c>
      <c r="H16" s="97">
        <v>95.072860108276316</v>
      </c>
      <c r="I16" s="98">
        <v>93.432972087570036</v>
      </c>
      <c r="J16" s="93">
        <v>79.975461131522792</v>
      </c>
      <c r="K16" s="101">
        <v>83.98104681798813</v>
      </c>
      <c r="L16" s="97">
        <v>103.9471978418381</v>
      </c>
      <c r="M16" s="98">
        <v>85.058643032438766</v>
      </c>
      <c r="N16" s="97">
        <v>81.140406385960063</v>
      </c>
      <c r="O16" s="98">
        <v>68.783145946402442</v>
      </c>
    </row>
    <row r="17" spans="2:15" x14ac:dyDescent="0.25">
      <c r="B17" s="113">
        <v>909</v>
      </c>
      <c r="C17" s="99" t="s">
        <v>13</v>
      </c>
      <c r="D17" s="97">
        <v>97.163946577531945</v>
      </c>
      <c r="E17" s="98">
        <v>92.131458694378395</v>
      </c>
      <c r="F17" s="100">
        <v>92.068603687018083</v>
      </c>
      <c r="G17" s="101">
        <v>87.22043475153805</v>
      </c>
      <c r="H17" s="97">
        <v>92.751380849962871</v>
      </c>
      <c r="I17" s="98">
        <v>107.57392289719041</v>
      </c>
      <c r="J17" s="93">
        <v>94.281874741565346</v>
      </c>
      <c r="K17" s="101">
        <v>73.00558719963152</v>
      </c>
      <c r="L17" s="97">
        <v>105.91577626665503</v>
      </c>
      <c r="M17" s="98">
        <v>117.73084906190849</v>
      </c>
      <c r="N17" s="97">
        <v>158.58782027203</v>
      </c>
      <c r="O17" s="98">
        <v>110.27792093162452</v>
      </c>
    </row>
    <row r="18" spans="2:15" x14ac:dyDescent="0.25">
      <c r="B18" s="113">
        <v>910</v>
      </c>
      <c r="C18" s="99" t="s">
        <v>14</v>
      </c>
      <c r="D18" s="97">
        <v>99.069932509578564</v>
      </c>
      <c r="E18" s="98">
        <v>91.481677954961313</v>
      </c>
      <c r="F18" s="100">
        <v>97.966484328915854</v>
      </c>
      <c r="G18" s="101">
        <v>87.903235151327053</v>
      </c>
      <c r="H18" s="97">
        <v>94.372749623032462</v>
      </c>
      <c r="I18" s="98">
        <v>82.2779780903426</v>
      </c>
      <c r="J18" s="93">
        <v>100.78651819087634</v>
      </c>
      <c r="K18" s="101">
        <v>94.089405410613196</v>
      </c>
      <c r="L18" s="97">
        <v>106.13680909673823</v>
      </c>
      <c r="M18" s="98">
        <v>112.20783608884763</v>
      </c>
      <c r="N18" s="97">
        <v>117.87667992140723</v>
      </c>
      <c r="O18" s="98">
        <v>114.79441771205248</v>
      </c>
    </row>
    <row r="19" spans="2:15" x14ac:dyDescent="0.25">
      <c r="B19" s="113">
        <v>911</v>
      </c>
      <c r="C19" s="99" t="s">
        <v>15</v>
      </c>
      <c r="D19" s="97">
        <v>106.85141859928662</v>
      </c>
      <c r="E19" s="98">
        <v>103.17556596675857</v>
      </c>
      <c r="F19" s="100">
        <v>103.38663992010797</v>
      </c>
      <c r="G19" s="101">
        <v>102.09246412613457</v>
      </c>
      <c r="H19" s="97">
        <v>133.10819108342415</v>
      </c>
      <c r="I19" s="98">
        <v>119.54490982962737</v>
      </c>
      <c r="J19" s="93">
        <v>74.909092791370497</v>
      </c>
      <c r="K19" s="101">
        <v>82.03583441288707</v>
      </c>
      <c r="L19" s="97">
        <v>118.40020858798681</v>
      </c>
      <c r="M19" s="98">
        <v>115.31401022723674</v>
      </c>
      <c r="N19" s="97">
        <v>128.26999584246997</v>
      </c>
      <c r="O19" s="98">
        <v>126.04219756041186</v>
      </c>
    </row>
    <row r="20" spans="2:15" x14ac:dyDescent="0.25">
      <c r="B20" s="113">
        <v>912</v>
      </c>
      <c r="C20" s="99" t="s">
        <v>16</v>
      </c>
      <c r="D20" s="97">
        <v>114.45533861437474</v>
      </c>
      <c r="E20" s="98">
        <v>100.80148288506652</v>
      </c>
      <c r="F20" s="100">
        <v>118.68250664115591</v>
      </c>
      <c r="G20" s="101">
        <v>104.0143330908835</v>
      </c>
      <c r="H20" s="97">
        <v>126.71226277848685</v>
      </c>
      <c r="I20" s="98">
        <v>101.15299789254482</v>
      </c>
      <c r="J20" s="93">
        <v>104.73933039634132</v>
      </c>
      <c r="K20" s="101">
        <v>106.62578362456053</v>
      </c>
      <c r="L20" s="97">
        <v>114.37530118642457</v>
      </c>
      <c r="M20" s="98">
        <v>64.323508615143325</v>
      </c>
      <c r="N20" s="97">
        <v>92.615430530314086</v>
      </c>
      <c r="O20" s="98">
        <v>88.380498428434507</v>
      </c>
    </row>
    <row r="21" spans="2:15" x14ac:dyDescent="0.25">
      <c r="B21" s="113">
        <v>913</v>
      </c>
      <c r="C21" s="99" t="s">
        <v>17</v>
      </c>
      <c r="D21" s="97">
        <v>96.450458888609745</v>
      </c>
      <c r="E21" s="98">
        <v>87.210295915605215</v>
      </c>
      <c r="F21" s="100">
        <v>94.581114544996993</v>
      </c>
      <c r="G21" s="101">
        <v>81.171908535386024</v>
      </c>
      <c r="H21" s="97">
        <v>84.878261046931996</v>
      </c>
      <c r="I21" s="98">
        <v>93.576819004291494</v>
      </c>
      <c r="J21" s="93">
        <v>110.37851035658363</v>
      </c>
      <c r="K21" s="101">
        <v>69.615582977889972</v>
      </c>
      <c r="L21" s="97">
        <v>80.670634159840176</v>
      </c>
      <c r="M21" s="98">
        <v>102.89634013991223</v>
      </c>
      <c r="N21" s="97">
        <v>148.31692638595354</v>
      </c>
      <c r="O21" s="98">
        <v>121.75819262503771</v>
      </c>
    </row>
    <row r="22" spans="2:15" x14ac:dyDescent="0.25">
      <c r="B22" s="113">
        <v>914</v>
      </c>
      <c r="C22" s="99" t="s">
        <v>18</v>
      </c>
      <c r="D22" s="97">
        <v>114.07988361760594</v>
      </c>
      <c r="E22" s="98">
        <v>109.98927605425301</v>
      </c>
      <c r="F22" s="100">
        <v>119.74893690560438</v>
      </c>
      <c r="G22" s="101">
        <v>114.59612970450748</v>
      </c>
      <c r="H22" s="97">
        <v>129.1471255238813</v>
      </c>
      <c r="I22" s="98">
        <v>113.17773279666832</v>
      </c>
      <c r="J22" s="93">
        <v>101.74825417973281</v>
      </c>
      <c r="K22" s="101">
        <v>113.28300404524147</v>
      </c>
      <c r="L22" s="97">
        <v>98.96243578035245</v>
      </c>
      <c r="M22" s="98">
        <v>104.66774763643163</v>
      </c>
      <c r="N22" s="97">
        <v>99.871184167929982</v>
      </c>
      <c r="O22" s="98">
        <v>84.235565577935304</v>
      </c>
    </row>
    <row r="23" spans="2:15" x14ac:dyDescent="0.25">
      <c r="B23" s="113">
        <v>915</v>
      </c>
      <c r="C23" s="99" t="s">
        <v>19</v>
      </c>
      <c r="D23" s="97">
        <v>104.04164700070832</v>
      </c>
      <c r="E23" s="98">
        <v>104.49524271429189</v>
      </c>
      <c r="F23" s="100">
        <v>106.47447895978178</v>
      </c>
      <c r="G23" s="101">
        <v>103.27830546245356</v>
      </c>
      <c r="H23" s="97">
        <v>111.18311126412254</v>
      </c>
      <c r="I23" s="98">
        <v>103.00951634675603</v>
      </c>
      <c r="J23" s="93">
        <v>95.036324604355869</v>
      </c>
      <c r="K23" s="101">
        <v>99.715005553303598</v>
      </c>
      <c r="L23" s="97">
        <v>102.43684591333452</v>
      </c>
      <c r="M23" s="98">
        <v>106.55828526223064</v>
      </c>
      <c r="N23" s="97">
        <v>89.309687465698957</v>
      </c>
      <c r="O23" s="98">
        <v>104.72427987212679</v>
      </c>
    </row>
    <row r="24" spans="2:15" x14ac:dyDescent="0.25">
      <c r="B24" s="113">
        <v>916</v>
      </c>
      <c r="C24" s="99" t="s">
        <v>20</v>
      </c>
      <c r="D24" s="97">
        <v>90.28559608062767</v>
      </c>
      <c r="E24" s="98">
        <v>96.701799890220911</v>
      </c>
      <c r="F24" s="100">
        <v>87.039882180822374</v>
      </c>
      <c r="G24" s="101">
        <v>92.167806400503949</v>
      </c>
      <c r="H24" s="97">
        <v>83.712880065278441</v>
      </c>
      <c r="I24" s="98">
        <v>87.937691708255329</v>
      </c>
      <c r="J24" s="93">
        <v>91.889386559221776</v>
      </c>
      <c r="K24" s="101">
        <v>97.935087364589407</v>
      </c>
      <c r="L24" s="97">
        <v>101.79313806214758</v>
      </c>
      <c r="M24" s="98">
        <v>116.89863849516709</v>
      </c>
      <c r="N24" s="97">
        <v>93.096032063436567</v>
      </c>
      <c r="O24" s="98">
        <v>103.30832735750064</v>
      </c>
    </row>
    <row r="25" spans="2:15" x14ac:dyDescent="0.25">
      <c r="B25" s="113">
        <v>917</v>
      </c>
      <c r="C25" s="99" t="s">
        <v>21</v>
      </c>
      <c r="D25" s="97">
        <v>101.10273112070895</v>
      </c>
      <c r="E25" s="98">
        <v>112.13747699321756</v>
      </c>
      <c r="F25" s="100">
        <v>100.64346738529338</v>
      </c>
      <c r="G25" s="101">
        <v>109.79011756314323</v>
      </c>
      <c r="H25" s="97">
        <v>79.226222724233523</v>
      </c>
      <c r="I25" s="98">
        <v>94.293933980964994</v>
      </c>
      <c r="J25" s="93">
        <v>136.53626610973686</v>
      </c>
      <c r="K25" s="101">
        <v>136.25326180758202</v>
      </c>
      <c r="L25" s="97">
        <v>87.509246953365079</v>
      </c>
      <c r="M25" s="98">
        <v>147.54022740004714</v>
      </c>
      <c r="N25" s="97">
        <v>107.61379425004442</v>
      </c>
      <c r="O25" s="98">
        <v>108.53893159684532</v>
      </c>
    </row>
    <row r="26" spans="2:15" x14ac:dyDescent="0.25">
      <c r="B26" s="113">
        <v>918</v>
      </c>
      <c r="C26" s="99" t="s">
        <v>22</v>
      </c>
      <c r="D26" s="97">
        <v>87.596240420374087</v>
      </c>
      <c r="E26" s="98">
        <v>84.742084917690207</v>
      </c>
      <c r="F26" s="100">
        <v>84.710521721266346</v>
      </c>
      <c r="G26" s="101">
        <v>80.902740310355682</v>
      </c>
      <c r="H26" s="97">
        <v>83.912004504364148</v>
      </c>
      <c r="I26" s="98">
        <v>107.34655707746792</v>
      </c>
      <c r="J26" s="93">
        <v>85.626814015939999</v>
      </c>
      <c r="K26" s="101">
        <v>63.132519409411948</v>
      </c>
      <c r="L26" s="97">
        <v>70.570125059838418</v>
      </c>
      <c r="M26" s="98">
        <v>89.965477189257612</v>
      </c>
      <c r="N26" s="97">
        <v>130.74537998202962</v>
      </c>
      <c r="O26" s="98">
        <v>95.357828062729382</v>
      </c>
    </row>
    <row r="27" spans="2:15" x14ac:dyDescent="0.25">
      <c r="B27" s="113">
        <v>919</v>
      </c>
      <c r="C27" s="99" t="s">
        <v>23</v>
      </c>
      <c r="D27" s="97">
        <v>99.829186128142879</v>
      </c>
      <c r="E27" s="98">
        <v>92.782361665262385</v>
      </c>
      <c r="F27" s="100">
        <v>95.748219579736855</v>
      </c>
      <c r="G27" s="101">
        <v>92.600112375852873</v>
      </c>
      <c r="H27" s="97">
        <v>91.789556850341583</v>
      </c>
      <c r="I27" s="98">
        <v>98.110683251206225</v>
      </c>
      <c r="J27" s="93">
        <v>103.51171578300477</v>
      </c>
      <c r="K27" s="101">
        <v>89.48177881386718</v>
      </c>
      <c r="L27" s="97">
        <v>108.10704220207603</v>
      </c>
      <c r="M27" s="98">
        <v>84.733814133893176</v>
      </c>
      <c r="N27" s="97">
        <v>116.38564680262695</v>
      </c>
      <c r="O27" s="98">
        <v>96.50059191406028</v>
      </c>
    </row>
    <row r="28" spans="2:15" x14ac:dyDescent="0.25">
      <c r="B28" s="113">
        <v>920</v>
      </c>
      <c r="C28" s="99" t="s">
        <v>24</v>
      </c>
      <c r="D28" s="97">
        <v>86.291838745843762</v>
      </c>
      <c r="E28" s="98">
        <v>84.140620587100486</v>
      </c>
      <c r="F28" s="100">
        <v>83.33938235142007</v>
      </c>
      <c r="G28" s="101">
        <v>80.72824934252192</v>
      </c>
      <c r="H28" s="97">
        <v>109.40395012681128</v>
      </c>
      <c r="I28" s="98">
        <v>102.41455505274619</v>
      </c>
      <c r="J28" s="93">
        <v>73.929212563903008</v>
      </c>
      <c r="K28" s="101">
        <v>75.283579417508477</v>
      </c>
      <c r="L28" s="97">
        <v>121.6441139586107</v>
      </c>
      <c r="M28" s="98">
        <v>146.91145083302055</v>
      </c>
      <c r="N28" s="97">
        <v>70.276182575846775</v>
      </c>
      <c r="O28" s="98">
        <v>67.656112259146056</v>
      </c>
    </row>
    <row r="29" spans="2:15" x14ac:dyDescent="0.25">
      <c r="B29" s="113">
        <v>921</v>
      </c>
      <c r="C29" s="99" t="s">
        <v>25</v>
      </c>
      <c r="D29" s="97">
        <v>98.901366017108245</v>
      </c>
      <c r="E29" s="98">
        <v>89.104926121984079</v>
      </c>
      <c r="F29" s="100">
        <v>102.35368925746772</v>
      </c>
      <c r="G29" s="101">
        <v>93.775119824817281</v>
      </c>
      <c r="H29" s="97">
        <v>105.25882641330537</v>
      </c>
      <c r="I29" s="98">
        <v>93.622200477602235</v>
      </c>
      <c r="J29" s="93">
        <v>97.871527572535726</v>
      </c>
      <c r="K29" s="101">
        <v>94.064993324697127</v>
      </c>
      <c r="L29" s="97">
        <v>98.414357399902002</v>
      </c>
      <c r="M29" s="98">
        <v>83.852416998098633</v>
      </c>
      <c r="N29" s="97">
        <v>82.873236376824451</v>
      </c>
      <c r="O29" s="98">
        <v>63.909538450847528</v>
      </c>
    </row>
    <row r="30" spans="2:15" x14ac:dyDescent="0.25">
      <c r="B30" s="113">
        <v>922</v>
      </c>
      <c r="C30" s="99" t="s">
        <v>26</v>
      </c>
      <c r="D30" s="97">
        <v>85.600662242555529</v>
      </c>
      <c r="E30" s="98">
        <v>88.715805962904341</v>
      </c>
      <c r="F30" s="100">
        <v>80.130081101743116</v>
      </c>
      <c r="G30" s="101">
        <v>83.172825251172824</v>
      </c>
      <c r="H30" s="97">
        <v>76.096217782941039</v>
      </c>
      <c r="I30" s="98">
        <v>87.866759356903913</v>
      </c>
      <c r="J30" s="93">
        <v>85.379415427843057</v>
      </c>
      <c r="K30" s="101">
        <v>75.487652283404657</v>
      </c>
      <c r="L30" s="97">
        <v>121.65971171604089</v>
      </c>
      <c r="M30" s="98">
        <v>125.06680951637679</v>
      </c>
      <c r="N30" s="97">
        <v>75.585835243790882</v>
      </c>
      <c r="O30" s="98">
        <v>77.508162817801178</v>
      </c>
    </row>
    <row r="31" spans="2:15" x14ac:dyDescent="0.25">
      <c r="B31" s="113">
        <v>923</v>
      </c>
      <c r="C31" s="99" t="s">
        <v>27</v>
      </c>
      <c r="D31" s="97">
        <v>103.4074651025862</v>
      </c>
      <c r="E31" s="98">
        <v>101.1415756256981</v>
      </c>
      <c r="F31" s="100">
        <v>109.42398128296101</v>
      </c>
      <c r="G31" s="101">
        <v>106.48528228510806</v>
      </c>
      <c r="H31" s="97">
        <v>105.07750168524417</v>
      </c>
      <c r="I31" s="98">
        <v>108.61624990162069</v>
      </c>
      <c r="J31" s="93">
        <v>114.248506338684</v>
      </c>
      <c r="K31" s="101">
        <v>101.62160210578539</v>
      </c>
      <c r="L31" s="97">
        <v>72.649078717597988</v>
      </c>
      <c r="M31" s="98">
        <v>82.79301490735503</v>
      </c>
      <c r="N31" s="97">
        <v>38.800303809351917</v>
      </c>
      <c r="O31" s="98">
        <v>37.248744246187783</v>
      </c>
    </row>
    <row r="32" spans="2:15" ht="15.75" thickBot="1" x14ac:dyDescent="0.3">
      <c r="B32" s="114">
        <v>924</v>
      </c>
      <c r="C32" s="115" t="s">
        <v>28</v>
      </c>
      <c r="D32" s="116">
        <v>72.704446793848362</v>
      </c>
      <c r="E32" s="117">
        <v>82.724274942847003</v>
      </c>
      <c r="F32" s="118">
        <v>100.46662671590509</v>
      </c>
      <c r="G32" s="119">
        <v>127.40272780363769</v>
      </c>
      <c r="H32" s="116">
        <v>109.81696474549878</v>
      </c>
      <c r="I32" s="117">
        <v>125.28009487066869</v>
      </c>
      <c r="J32" s="120">
        <v>94.404429353420511</v>
      </c>
      <c r="K32" s="119">
        <v>131.88711812455207</v>
      </c>
      <c r="L32" s="116">
        <v>51.81588153112763</v>
      </c>
      <c r="M32" s="117">
        <v>23.52701163413267</v>
      </c>
      <c r="N32" s="116">
        <v>58.929371903275673</v>
      </c>
      <c r="O32" s="117">
        <v>116.73256790001061</v>
      </c>
    </row>
    <row r="33" spans="1:16" ht="5.25" customHeight="1" x14ac:dyDescent="0.25"/>
    <row r="34" spans="1:16" hidden="1" x14ac:dyDescent="0.25">
      <c r="A34" s="35"/>
      <c r="B34" s="65"/>
      <c r="C34" s="35"/>
      <c r="D34" s="35"/>
      <c r="E34" s="35"/>
      <c r="F34" s="35"/>
      <c r="G34" s="35"/>
      <c r="H34" s="35"/>
      <c r="I34" s="35"/>
      <c r="J34" s="35"/>
      <c r="K34" s="35"/>
      <c r="L34" s="35"/>
      <c r="M34" s="35"/>
      <c r="N34" s="35"/>
      <c r="O34" s="35"/>
    </row>
    <row r="35" spans="1:16" x14ac:dyDescent="0.25">
      <c r="A35" s="35"/>
      <c r="B35" s="463" t="s">
        <v>212</v>
      </c>
      <c r="C35" s="463"/>
      <c r="D35" s="463"/>
      <c r="E35" s="463"/>
      <c r="F35" s="463"/>
      <c r="G35" s="463"/>
      <c r="H35" s="463"/>
      <c r="I35" s="463"/>
      <c r="J35" s="463"/>
      <c r="K35" s="463"/>
      <c r="L35" s="463"/>
      <c r="M35" s="463"/>
      <c r="N35" s="463"/>
      <c r="O35" s="463"/>
    </row>
    <row r="36" spans="1:16" ht="20.25" customHeight="1" x14ac:dyDescent="0.25">
      <c r="A36" s="35"/>
      <c r="B36" s="466" t="s">
        <v>175</v>
      </c>
      <c r="C36" s="466"/>
      <c r="D36" s="466"/>
      <c r="E36" s="466"/>
      <c r="F36" s="466"/>
      <c r="G36" s="466"/>
      <c r="H36" s="466"/>
      <c r="I36" s="466"/>
      <c r="J36" s="466"/>
      <c r="K36" s="466"/>
      <c r="L36" s="466"/>
      <c r="M36" s="466"/>
      <c r="N36" s="466"/>
      <c r="O36" s="466"/>
    </row>
    <row r="37" spans="1:16" ht="16.5" customHeight="1" x14ac:dyDescent="0.25">
      <c r="B37" s="463" t="s">
        <v>161</v>
      </c>
      <c r="C37" s="463"/>
      <c r="D37" s="463"/>
      <c r="E37" s="463"/>
      <c r="F37" s="463"/>
      <c r="G37" s="463"/>
      <c r="H37" s="463"/>
      <c r="I37" s="463"/>
      <c r="J37" s="463"/>
      <c r="K37" s="463"/>
      <c r="L37" s="463"/>
      <c r="M37" s="463"/>
      <c r="N37" s="463"/>
      <c r="O37" s="463"/>
      <c r="P37" s="102"/>
    </row>
    <row r="38" spans="1:16" ht="12.75" customHeight="1" x14ac:dyDescent="0.25">
      <c r="B38" s="463"/>
      <c r="C38" s="463"/>
      <c r="D38" s="463"/>
      <c r="E38" s="463"/>
      <c r="F38" s="463"/>
      <c r="G38" s="463"/>
      <c r="H38" s="463"/>
      <c r="I38" s="463"/>
      <c r="J38" s="463"/>
      <c r="K38" s="463"/>
      <c r="L38" s="463"/>
      <c r="M38" s="463"/>
      <c r="N38" s="463"/>
      <c r="O38" s="463"/>
      <c r="P38" s="102"/>
    </row>
    <row r="39" spans="1:16" ht="7.5" customHeight="1" x14ac:dyDescent="0.25">
      <c r="B39" s="103"/>
      <c r="C39" s="103"/>
      <c r="D39" s="103"/>
      <c r="E39" s="103"/>
      <c r="F39" s="103"/>
      <c r="G39" s="103"/>
      <c r="H39" s="103"/>
      <c r="I39" s="103"/>
      <c r="J39" s="103"/>
      <c r="K39" s="103"/>
      <c r="L39" s="103"/>
      <c r="M39" s="103"/>
      <c r="N39" s="103"/>
      <c r="O39" s="103"/>
      <c r="P39" s="102"/>
    </row>
  </sheetData>
  <sheetProtection autoFilter="0"/>
  <sortState ref="B9:M32">
    <sortCondition ref="B9:B32"/>
  </sortState>
  <mergeCells count="9">
    <mergeCell ref="B37:O38"/>
    <mergeCell ref="D4:E4"/>
    <mergeCell ref="H4:I4"/>
    <mergeCell ref="J4:K4"/>
    <mergeCell ref="L4:M4"/>
    <mergeCell ref="N4:O4"/>
    <mergeCell ref="F4:G4"/>
    <mergeCell ref="B35:O35"/>
    <mergeCell ref="B36:O36"/>
  </mergeCells>
  <pageMargins left="0.19685039370078741" right="0.19685039370078741" top="0.15748031496062992" bottom="0.15748031496062992" header="0.31496062992125984" footer="0.31496062992125984"/>
  <pageSetup paperSize="9" orientation="landscape" r:id="rId1"/>
  <ignoredErrors>
    <ignoredError sqref="E5:O5" formula="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Ark4">
    <tabColor rgb="FF00B050"/>
  </sheetPr>
  <dimension ref="A1:P38"/>
  <sheetViews>
    <sheetView workbookViewId="0">
      <selection activeCell="R17" sqref="R17"/>
    </sheetView>
  </sheetViews>
  <sheetFormatPr defaultColWidth="9.140625" defaultRowHeight="15" x14ac:dyDescent="0.25"/>
  <cols>
    <col min="1" max="1" width="2.7109375" style="33" customWidth="1"/>
    <col min="2" max="2" width="5.140625" style="33" customWidth="1"/>
    <col min="3" max="3" width="26.42578125" style="33" customWidth="1"/>
    <col min="4" max="15" width="8.7109375" style="33" customWidth="1"/>
    <col min="16" max="16" width="4.28515625" style="33" customWidth="1"/>
    <col min="17" max="16384" width="9.140625" style="33"/>
  </cols>
  <sheetData>
    <row r="1" spans="2:15" ht="15" customHeight="1" thickBot="1" x14ac:dyDescent="0.3"/>
    <row r="2" spans="2:15" ht="15.75" x14ac:dyDescent="0.25">
      <c r="B2" s="191" t="s">
        <v>110</v>
      </c>
      <c r="C2" s="181"/>
      <c r="D2" s="181"/>
      <c r="E2" s="181"/>
      <c r="F2" s="181"/>
      <c r="G2" s="181"/>
      <c r="H2" s="181"/>
      <c r="I2" s="181"/>
      <c r="J2" s="181"/>
      <c r="K2" s="181"/>
      <c r="L2" s="181"/>
      <c r="M2" s="181"/>
      <c r="N2" s="181"/>
      <c r="O2" s="182"/>
    </row>
    <row r="3" spans="2:15" ht="6" customHeight="1" x14ac:dyDescent="0.25">
      <c r="B3" s="192"/>
      <c r="C3" s="184"/>
      <c r="D3" s="184"/>
      <c r="E3" s="184"/>
      <c r="F3" s="184"/>
      <c r="G3" s="184"/>
      <c r="H3" s="184"/>
      <c r="I3" s="184"/>
      <c r="J3" s="184"/>
      <c r="K3" s="184"/>
      <c r="L3" s="184"/>
      <c r="M3" s="184"/>
      <c r="N3" s="184"/>
      <c r="O3" s="193"/>
    </row>
    <row r="4" spans="2:15" ht="15" customHeight="1" x14ac:dyDescent="0.25">
      <c r="B4" s="194"/>
      <c r="C4" s="195"/>
      <c r="D4" s="464" t="s">
        <v>31</v>
      </c>
      <c r="E4" s="464"/>
      <c r="F4" s="464" t="s">
        <v>106</v>
      </c>
      <c r="G4" s="464"/>
      <c r="H4" s="464" t="s">
        <v>1</v>
      </c>
      <c r="I4" s="464"/>
      <c r="J4" s="464" t="s">
        <v>2</v>
      </c>
      <c r="K4" s="464"/>
      <c r="L4" s="464" t="s">
        <v>3</v>
      </c>
      <c r="M4" s="464"/>
      <c r="N4" s="464" t="s">
        <v>4</v>
      </c>
      <c r="O4" s="465"/>
    </row>
    <row r="5" spans="2:15" ht="15.75" thickBot="1" x14ac:dyDescent="0.3">
      <c r="B5" s="196"/>
      <c r="C5" s="197"/>
      <c r="D5" s="198">
        <f>Overblik!$D$6</f>
        <v>2019</v>
      </c>
      <c r="E5" s="198">
        <f>Overblik!$E$6</f>
        <v>2020</v>
      </c>
      <c r="F5" s="198">
        <f>Overblik!$D$6</f>
        <v>2019</v>
      </c>
      <c r="G5" s="198">
        <f>Overblik!$E$6</f>
        <v>2020</v>
      </c>
      <c r="H5" s="198">
        <f>Overblik!$D$6</f>
        <v>2019</v>
      </c>
      <c r="I5" s="198">
        <f>Overblik!$E$6</f>
        <v>2020</v>
      </c>
      <c r="J5" s="198">
        <f>Overblik!$D$6</f>
        <v>2019</v>
      </c>
      <c r="K5" s="198">
        <f>Overblik!$E$6</f>
        <v>2020</v>
      </c>
      <c r="L5" s="198">
        <f>Overblik!$D$6</f>
        <v>2019</v>
      </c>
      <c r="M5" s="198">
        <f>Overblik!$E$6</f>
        <v>2020</v>
      </c>
      <c r="N5" s="198">
        <f>Overblik!$D$6</f>
        <v>2019</v>
      </c>
      <c r="O5" s="199">
        <f>Overblik!$E$6</f>
        <v>2020</v>
      </c>
    </row>
    <row r="6" spans="2:15" x14ac:dyDescent="0.25">
      <c r="B6" s="121"/>
      <c r="C6" s="122" t="s">
        <v>112</v>
      </c>
      <c r="D6" s="123">
        <v>100</v>
      </c>
      <c r="E6" s="124">
        <v>95.232759232398905</v>
      </c>
      <c r="F6" s="123">
        <v>100</v>
      </c>
      <c r="G6" s="124">
        <v>95.530535636635804</v>
      </c>
      <c r="H6" s="123">
        <v>100</v>
      </c>
      <c r="I6" s="124">
        <v>93.716281555142203</v>
      </c>
      <c r="J6" s="123">
        <v>100</v>
      </c>
      <c r="K6" s="124">
        <v>98.444444702286006</v>
      </c>
      <c r="L6" s="123">
        <v>100</v>
      </c>
      <c r="M6" s="124">
        <v>89.761038457987894</v>
      </c>
      <c r="N6" s="123">
        <v>100</v>
      </c>
      <c r="O6" s="124">
        <v>97.741331511117295</v>
      </c>
    </row>
    <row r="7" spans="2:15" ht="15.75" thickBot="1" x14ac:dyDescent="0.3">
      <c r="B7" s="125"/>
      <c r="C7" s="348" t="s">
        <v>34</v>
      </c>
      <c r="D7" s="116">
        <f>LARGE(D9:D32,5)</f>
        <v>109.87174791837366</v>
      </c>
      <c r="E7" s="296">
        <f t="shared" ref="E7:O7" si="0">LARGE(E9:E32,5)</f>
        <v>100.765502972991</v>
      </c>
      <c r="F7" s="116">
        <f t="shared" si="0"/>
        <v>105.04724283713381</v>
      </c>
      <c r="G7" s="117">
        <f t="shared" si="0"/>
        <v>102.75520043603299</v>
      </c>
      <c r="H7" s="116">
        <f t="shared" si="0"/>
        <v>117.08103667726645</v>
      </c>
      <c r="I7" s="117">
        <f t="shared" si="0"/>
        <v>110.870943072149</v>
      </c>
      <c r="J7" s="116">
        <f t="shared" si="0"/>
        <v>111.47595271685083</v>
      </c>
      <c r="K7" s="117">
        <f t="shared" si="0"/>
        <v>109.56599599909801</v>
      </c>
      <c r="L7" s="116">
        <f t="shared" si="0"/>
        <v>114.88825851575729</v>
      </c>
      <c r="M7" s="117">
        <f t="shared" si="0"/>
        <v>102.465988599658</v>
      </c>
      <c r="N7" s="116">
        <f t="shared" si="0"/>
        <v>118.75854239089976</v>
      </c>
      <c r="O7" s="117">
        <f t="shared" si="0"/>
        <v>115.30619580807399</v>
      </c>
    </row>
    <row r="8" spans="2:15" ht="13.5" customHeight="1" thickBot="1" x14ac:dyDescent="0.3">
      <c r="B8" s="302" t="s">
        <v>29</v>
      </c>
      <c r="C8" s="303" t="s">
        <v>0</v>
      </c>
      <c r="D8" s="304"/>
      <c r="E8" s="304"/>
      <c r="F8" s="304"/>
      <c r="G8" s="304"/>
      <c r="H8" s="304"/>
      <c r="I8" s="304"/>
      <c r="J8" s="304"/>
      <c r="K8" s="304"/>
      <c r="L8" s="305"/>
      <c r="M8" s="304"/>
      <c r="N8" s="305"/>
      <c r="O8" s="306"/>
    </row>
    <row r="9" spans="2:15" x14ac:dyDescent="0.25">
      <c r="B9" s="126">
        <v>901</v>
      </c>
      <c r="C9" s="127" t="s">
        <v>5</v>
      </c>
      <c r="D9" s="123">
        <v>100.7951943795067</v>
      </c>
      <c r="E9" s="124">
        <v>90.403186485558194</v>
      </c>
      <c r="F9" s="128">
        <v>89.681877162068872</v>
      </c>
      <c r="G9" s="129">
        <v>85.332181968576904</v>
      </c>
      <c r="H9" s="123">
        <v>96.479418680545365</v>
      </c>
      <c r="I9" s="124">
        <v>80.036018135084007</v>
      </c>
      <c r="J9" s="130">
        <v>93.977223722172454</v>
      </c>
      <c r="K9" s="129">
        <v>94.350894645126104</v>
      </c>
      <c r="L9" s="123">
        <v>94.306500984314326</v>
      </c>
      <c r="M9" s="124">
        <v>77.770660130321204</v>
      </c>
      <c r="N9" s="123">
        <v>111.9234184924814</v>
      </c>
      <c r="O9" s="124">
        <v>113.391026270097</v>
      </c>
    </row>
    <row r="10" spans="2:15" x14ac:dyDescent="0.25">
      <c r="B10" s="113">
        <v>902</v>
      </c>
      <c r="C10" s="99" t="s">
        <v>6</v>
      </c>
      <c r="D10" s="97">
        <v>100.84251039811124</v>
      </c>
      <c r="E10" s="98">
        <v>92.114778936565003</v>
      </c>
      <c r="F10" s="100">
        <v>99.712972407881651</v>
      </c>
      <c r="G10" s="101">
        <v>93.3267507482105</v>
      </c>
      <c r="H10" s="97">
        <v>112.00635791749993</v>
      </c>
      <c r="I10" s="98">
        <v>94.946188449245597</v>
      </c>
      <c r="J10" s="93">
        <v>99.70395411431879</v>
      </c>
      <c r="K10" s="101">
        <v>91.5645146420147</v>
      </c>
      <c r="L10" s="97">
        <v>97.64725385890452</v>
      </c>
      <c r="M10" s="98">
        <v>91.807567883401106</v>
      </c>
      <c r="N10" s="97">
        <v>93.090163707394908</v>
      </c>
      <c r="O10" s="98">
        <v>74.227767454813801</v>
      </c>
    </row>
    <row r="11" spans="2:15" x14ac:dyDescent="0.25">
      <c r="B11" s="113">
        <v>903</v>
      </c>
      <c r="C11" s="99" t="s">
        <v>7</v>
      </c>
      <c r="D11" s="97">
        <v>99.278800462370114</v>
      </c>
      <c r="E11" s="98">
        <v>96.2024766387309</v>
      </c>
      <c r="F11" s="100">
        <v>76.427942634063896</v>
      </c>
      <c r="G11" s="101">
        <v>82.331725398987501</v>
      </c>
      <c r="H11" s="97">
        <v>83.824756047405913</v>
      </c>
      <c r="I11" s="98">
        <v>79.235476227826098</v>
      </c>
      <c r="J11" s="93">
        <v>79.225025926177167</v>
      </c>
      <c r="K11" s="101">
        <v>87.544369109739307</v>
      </c>
      <c r="L11" s="97">
        <v>132.57682615729192</v>
      </c>
      <c r="M11" s="98">
        <v>122.095957338107</v>
      </c>
      <c r="N11" s="97">
        <v>99.415053308562733</v>
      </c>
      <c r="O11" s="98">
        <v>107.110770878332</v>
      </c>
    </row>
    <row r="12" spans="2:15" x14ac:dyDescent="0.25">
      <c r="B12" s="113">
        <v>904</v>
      </c>
      <c r="C12" s="99" t="s">
        <v>8</v>
      </c>
      <c r="D12" s="97">
        <v>96.398890188754677</v>
      </c>
      <c r="E12" s="98">
        <v>100.765502972991</v>
      </c>
      <c r="F12" s="100">
        <v>84.609235358144559</v>
      </c>
      <c r="G12" s="101">
        <v>85.824853806102098</v>
      </c>
      <c r="H12" s="97">
        <v>86.911853105109842</v>
      </c>
      <c r="I12" s="98">
        <v>77.313044790108293</v>
      </c>
      <c r="J12" s="93">
        <v>94.64613397951203</v>
      </c>
      <c r="K12" s="101">
        <v>107.584196448136</v>
      </c>
      <c r="L12" s="97">
        <v>112.72466104862744</v>
      </c>
      <c r="M12" s="98">
        <v>120.228392047027</v>
      </c>
      <c r="N12" s="97">
        <v>98.772538815731565</v>
      </c>
      <c r="O12" s="98">
        <v>105.652214995287</v>
      </c>
    </row>
    <row r="13" spans="2:15" x14ac:dyDescent="0.25">
      <c r="B13" s="113">
        <v>905</v>
      </c>
      <c r="C13" s="99" t="s">
        <v>9</v>
      </c>
      <c r="D13" s="97">
        <v>97.864199088623621</v>
      </c>
      <c r="E13" s="98">
        <v>100.59593609715699</v>
      </c>
      <c r="F13" s="100">
        <v>81.888632754032642</v>
      </c>
      <c r="G13" s="101">
        <v>97.258253157749706</v>
      </c>
      <c r="H13" s="97">
        <v>91.947374969706743</v>
      </c>
      <c r="I13" s="98">
        <v>104.40388841027701</v>
      </c>
      <c r="J13" s="93">
        <v>78.252615237692709</v>
      </c>
      <c r="K13" s="101">
        <v>83.224649680244198</v>
      </c>
      <c r="L13" s="97">
        <v>105.23116550766416</v>
      </c>
      <c r="M13" s="98">
        <v>90.272060571115304</v>
      </c>
      <c r="N13" s="97">
        <v>120.97128756793636</v>
      </c>
      <c r="O13" s="98">
        <v>130.49736124245601</v>
      </c>
    </row>
    <row r="14" spans="2:15" x14ac:dyDescent="0.25">
      <c r="B14" s="113">
        <v>906</v>
      </c>
      <c r="C14" s="99" t="s">
        <v>10</v>
      </c>
      <c r="D14" s="97">
        <v>103.05113055114225</v>
      </c>
      <c r="E14" s="98">
        <v>98.9216606035219</v>
      </c>
      <c r="F14" s="100">
        <v>97.668982673166681</v>
      </c>
      <c r="G14" s="101">
        <v>95.993906891502206</v>
      </c>
      <c r="H14" s="97">
        <v>119.7196377945821</v>
      </c>
      <c r="I14" s="98">
        <v>119.59012262476</v>
      </c>
      <c r="J14" s="93">
        <v>83.112100087238275</v>
      </c>
      <c r="K14" s="101">
        <v>63.953307815473103</v>
      </c>
      <c r="L14" s="97">
        <v>91.738636761428694</v>
      </c>
      <c r="M14" s="98">
        <v>77.3564326044159</v>
      </c>
      <c r="N14" s="97">
        <v>94.693456550280004</v>
      </c>
      <c r="O14" s="98">
        <v>99.955064081855298</v>
      </c>
    </row>
    <row r="15" spans="2:15" x14ac:dyDescent="0.25">
      <c r="B15" s="113">
        <v>907</v>
      </c>
      <c r="C15" s="99" t="s">
        <v>11</v>
      </c>
      <c r="D15" s="97">
        <v>113.72921036420429</v>
      </c>
      <c r="E15" s="98">
        <v>114.722615354345</v>
      </c>
      <c r="F15" s="100">
        <v>108.25078754994595</v>
      </c>
      <c r="G15" s="101">
        <v>124.272299177314</v>
      </c>
      <c r="H15" s="97">
        <v>110.50766776978358</v>
      </c>
      <c r="I15" s="98">
        <v>118.57145328812101</v>
      </c>
      <c r="J15" s="93">
        <v>122.58312048207374</v>
      </c>
      <c r="K15" s="101">
        <v>137.58179016029499</v>
      </c>
      <c r="L15" s="97">
        <v>93.589696092765124</v>
      </c>
      <c r="M15" s="98">
        <v>79.6107263418792</v>
      </c>
      <c r="N15" s="97">
        <v>111.82888639310309</v>
      </c>
      <c r="O15" s="98">
        <v>115.30619580807399</v>
      </c>
    </row>
    <row r="16" spans="2:15" x14ac:dyDescent="0.25">
      <c r="B16" s="113">
        <v>908</v>
      </c>
      <c r="C16" s="99" t="s">
        <v>12</v>
      </c>
      <c r="D16" s="97">
        <v>110.29224904743946</v>
      </c>
      <c r="E16" s="98">
        <v>97.175398418903995</v>
      </c>
      <c r="F16" s="100">
        <v>106.88776639773513</v>
      </c>
      <c r="G16" s="101">
        <v>93.071805372579007</v>
      </c>
      <c r="H16" s="97">
        <v>112.52523262497203</v>
      </c>
      <c r="I16" s="98">
        <v>91.555438868076394</v>
      </c>
      <c r="J16" s="93">
        <v>115.8874821767194</v>
      </c>
      <c r="K16" s="101">
        <v>95.534687328404999</v>
      </c>
      <c r="L16" s="97">
        <v>120.98125235297709</v>
      </c>
      <c r="M16" s="98">
        <v>100.76786016845099</v>
      </c>
      <c r="N16" s="97">
        <v>113.81595362713945</v>
      </c>
      <c r="O16" s="98">
        <v>116.13003515037001</v>
      </c>
    </row>
    <row r="17" spans="2:15" x14ac:dyDescent="0.25">
      <c r="B17" s="113">
        <v>909</v>
      </c>
      <c r="C17" s="99" t="s">
        <v>13</v>
      </c>
      <c r="D17" s="97">
        <v>104.08462368090785</v>
      </c>
      <c r="E17" s="98">
        <v>97.504233732643399</v>
      </c>
      <c r="F17" s="100">
        <v>86.023725455985215</v>
      </c>
      <c r="G17" s="101">
        <v>94.353468356131003</v>
      </c>
      <c r="H17" s="97">
        <v>84.289570359611616</v>
      </c>
      <c r="I17" s="98">
        <v>86.581276447006005</v>
      </c>
      <c r="J17" s="93">
        <v>102.7525514213101</v>
      </c>
      <c r="K17" s="101">
        <v>107.42988192294099</v>
      </c>
      <c r="L17" s="97">
        <v>116.25036430206761</v>
      </c>
      <c r="M17" s="98">
        <v>104.70727519336501</v>
      </c>
      <c r="N17" s="97">
        <v>108.85605064836801</v>
      </c>
      <c r="O17" s="98">
        <v>97.460540233481495</v>
      </c>
    </row>
    <row r="18" spans="2:15" x14ac:dyDescent="0.25">
      <c r="B18" s="113">
        <v>910</v>
      </c>
      <c r="C18" s="99" t="s">
        <v>14</v>
      </c>
      <c r="D18" s="97">
        <v>109.87174791837366</v>
      </c>
      <c r="E18" s="98">
        <v>101.128864064998</v>
      </c>
      <c r="F18" s="100">
        <v>105.04724283713381</v>
      </c>
      <c r="G18" s="101">
        <v>122.575333413588</v>
      </c>
      <c r="H18" s="97">
        <v>111.87103271848872</v>
      </c>
      <c r="I18" s="98">
        <v>132.96519850438699</v>
      </c>
      <c r="J18" s="93">
        <v>108.56165976094255</v>
      </c>
      <c r="K18" s="101">
        <v>100.815764814248</v>
      </c>
      <c r="L18" s="97">
        <v>104.06331483740992</v>
      </c>
      <c r="M18" s="98">
        <v>72.004621672409399</v>
      </c>
      <c r="N18" s="97">
        <v>102.35785813627258</v>
      </c>
      <c r="O18" s="98">
        <v>95.071534830354906</v>
      </c>
    </row>
    <row r="19" spans="2:15" x14ac:dyDescent="0.25">
      <c r="B19" s="113">
        <v>911</v>
      </c>
      <c r="C19" s="99" t="s">
        <v>15</v>
      </c>
      <c r="D19" s="97">
        <v>110.55261519907762</v>
      </c>
      <c r="E19" s="98">
        <v>95.728623786570296</v>
      </c>
      <c r="F19" s="100">
        <v>93.661366002064966</v>
      </c>
      <c r="G19" s="101">
        <v>92.087789559885806</v>
      </c>
      <c r="H19" s="97">
        <v>117.17931582296302</v>
      </c>
      <c r="I19" s="98">
        <v>107.562304231198</v>
      </c>
      <c r="J19" s="93">
        <v>74.201068944573905</v>
      </c>
      <c r="K19" s="101">
        <v>69.415613206096296</v>
      </c>
      <c r="L19" s="97">
        <v>136.43847437225702</v>
      </c>
      <c r="M19" s="98">
        <v>99.266062928962697</v>
      </c>
      <c r="N19" s="97">
        <v>114.40064125326698</v>
      </c>
      <c r="O19" s="98">
        <v>98.7772290119308</v>
      </c>
    </row>
    <row r="20" spans="2:15" x14ac:dyDescent="0.25">
      <c r="B20" s="113">
        <v>912</v>
      </c>
      <c r="C20" s="99" t="s">
        <v>16</v>
      </c>
      <c r="D20" s="97">
        <v>106.26710528381473</v>
      </c>
      <c r="E20" s="98">
        <v>94.200101548411993</v>
      </c>
      <c r="F20" s="100">
        <v>94.082872912023149</v>
      </c>
      <c r="G20" s="101">
        <v>98.537814661499297</v>
      </c>
      <c r="H20" s="97">
        <v>99.78722624725728</v>
      </c>
      <c r="I20" s="98">
        <v>88.598483053234901</v>
      </c>
      <c r="J20" s="93">
        <v>98.479100514808763</v>
      </c>
      <c r="K20" s="101">
        <v>123.415472973107</v>
      </c>
      <c r="L20" s="97">
        <v>114.88825851575729</v>
      </c>
      <c r="M20" s="98">
        <v>87.390917646908093</v>
      </c>
      <c r="N20" s="97">
        <v>88.002259631490503</v>
      </c>
      <c r="O20" s="98">
        <v>74.735117540543797</v>
      </c>
    </row>
    <row r="21" spans="2:15" x14ac:dyDescent="0.25">
      <c r="B21" s="113">
        <v>913</v>
      </c>
      <c r="C21" s="99" t="s">
        <v>17</v>
      </c>
      <c r="D21" s="97">
        <v>100.60668696472202</v>
      </c>
      <c r="E21" s="98">
        <v>97.760929392921994</v>
      </c>
      <c r="F21" s="100">
        <v>80.634563879790406</v>
      </c>
      <c r="G21" s="101">
        <v>85.961425054342001</v>
      </c>
      <c r="H21" s="97">
        <v>87.955212953429779</v>
      </c>
      <c r="I21" s="98">
        <v>87.618157005226493</v>
      </c>
      <c r="J21" s="93">
        <v>81.530877218047692</v>
      </c>
      <c r="K21" s="101">
        <v>83.177151701995598</v>
      </c>
      <c r="L21" s="97">
        <v>107.994333169943</v>
      </c>
      <c r="M21" s="98">
        <v>91.193632054814103</v>
      </c>
      <c r="N21" s="97">
        <v>126.01022411456498</v>
      </c>
      <c r="O21" s="98">
        <v>120.957887528196</v>
      </c>
    </row>
    <row r="22" spans="2:15" x14ac:dyDescent="0.25">
      <c r="B22" s="113">
        <v>914</v>
      </c>
      <c r="C22" s="99" t="s">
        <v>18</v>
      </c>
      <c r="D22" s="97">
        <v>98.372003156252902</v>
      </c>
      <c r="E22" s="98">
        <v>97.614480106890198</v>
      </c>
      <c r="F22" s="100">
        <v>97.026379384313529</v>
      </c>
      <c r="G22" s="101">
        <v>97.375618876657697</v>
      </c>
      <c r="H22" s="97">
        <v>111.38830130298074</v>
      </c>
      <c r="I22" s="98">
        <v>103.297782852541</v>
      </c>
      <c r="J22" s="93">
        <v>86.020678103336309</v>
      </c>
      <c r="K22" s="101">
        <v>85.346747592626002</v>
      </c>
      <c r="L22" s="97">
        <v>97.574442937221235</v>
      </c>
      <c r="M22" s="98">
        <v>102.465988599658</v>
      </c>
      <c r="N22" s="97">
        <v>94.13447115921862</v>
      </c>
      <c r="O22" s="98">
        <v>110.85702306665</v>
      </c>
    </row>
    <row r="23" spans="2:15" x14ac:dyDescent="0.25">
      <c r="B23" s="113">
        <v>915</v>
      </c>
      <c r="C23" s="99" t="s">
        <v>19</v>
      </c>
      <c r="D23" s="97">
        <v>103.60250304590204</v>
      </c>
      <c r="E23" s="98">
        <v>95.101866449585003</v>
      </c>
      <c r="F23" s="100">
        <v>109.7067149743262</v>
      </c>
      <c r="G23" s="101">
        <v>101.527986127967</v>
      </c>
      <c r="H23" s="97">
        <v>124.64044786869441</v>
      </c>
      <c r="I23" s="98">
        <v>104.20887438601601</v>
      </c>
      <c r="J23" s="93">
        <v>100.44307501295317</v>
      </c>
      <c r="K23" s="101">
        <v>94.385951895462696</v>
      </c>
      <c r="L23" s="97">
        <v>94.596183504302061</v>
      </c>
      <c r="M23" s="98">
        <v>87.595557109654806</v>
      </c>
      <c r="N23" s="97">
        <v>103.71940890545304</v>
      </c>
      <c r="O23" s="98">
        <v>98.917190869969602</v>
      </c>
    </row>
    <row r="24" spans="2:15" x14ac:dyDescent="0.25">
      <c r="B24" s="113">
        <v>916</v>
      </c>
      <c r="C24" s="99" t="s">
        <v>20</v>
      </c>
      <c r="D24" s="97">
        <v>97.788635202868306</v>
      </c>
      <c r="E24" s="98">
        <v>101.850113289454</v>
      </c>
      <c r="F24" s="100">
        <v>97.093566889274157</v>
      </c>
      <c r="G24" s="101">
        <v>104.738781645507</v>
      </c>
      <c r="H24" s="97">
        <v>98.374377533681766</v>
      </c>
      <c r="I24" s="98">
        <v>103.35876993275799</v>
      </c>
      <c r="J24" s="93">
        <v>111.47595271685083</v>
      </c>
      <c r="K24" s="101">
        <v>106.90193942743799</v>
      </c>
      <c r="L24" s="97">
        <v>99.68383441277841</v>
      </c>
      <c r="M24" s="98">
        <v>97.497646868204797</v>
      </c>
      <c r="N24" s="97">
        <v>84.306809590327532</v>
      </c>
      <c r="O24" s="98">
        <v>94.730962512456003</v>
      </c>
    </row>
    <row r="25" spans="2:15" x14ac:dyDescent="0.25">
      <c r="B25" s="113">
        <v>917</v>
      </c>
      <c r="C25" s="99" t="s">
        <v>21</v>
      </c>
      <c r="D25" s="97">
        <v>99.469787830441277</v>
      </c>
      <c r="E25" s="98">
        <v>93.6256495656</v>
      </c>
      <c r="F25" s="100">
        <v>86.810698589120946</v>
      </c>
      <c r="G25" s="101">
        <v>93.269397024885393</v>
      </c>
      <c r="H25" s="97">
        <v>91.540336357394253</v>
      </c>
      <c r="I25" s="98">
        <v>87.6410414658815</v>
      </c>
      <c r="J25" s="93">
        <v>94.573924167245721</v>
      </c>
      <c r="K25" s="101">
        <v>102.834390848021</v>
      </c>
      <c r="L25" s="97">
        <v>100.6596579304218</v>
      </c>
      <c r="M25" s="98">
        <v>95.893287872354705</v>
      </c>
      <c r="N25" s="97">
        <v>118.75854239089976</v>
      </c>
      <c r="O25" s="98">
        <v>112.257501613397</v>
      </c>
    </row>
    <row r="26" spans="2:15" x14ac:dyDescent="0.25">
      <c r="B26" s="113">
        <v>918</v>
      </c>
      <c r="C26" s="99" t="s">
        <v>22</v>
      </c>
      <c r="D26" s="97">
        <v>105.12969149479594</v>
      </c>
      <c r="E26" s="98">
        <v>96.653837851693396</v>
      </c>
      <c r="F26" s="100">
        <v>99.926209695460244</v>
      </c>
      <c r="G26" s="101">
        <v>93.483567175110693</v>
      </c>
      <c r="H26" s="97">
        <v>137.05409211711702</v>
      </c>
      <c r="I26" s="98">
        <v>110.870943072149</v>
      </c>
      <c r="J26" s="93">
        <v>78.896100369064641</v>
      </c>
      <c r="K26" s="101">
        <v>75.695927755096804</v>
      </c>
      <c r="L26" s="97">
        <v>107.85851829977338</v>
      </c>
      <c r="M26" s="98">
        <v>89.597711296453397</v>
      </c>
      <c r="N26" s="97">
        <v>94.727487931332874</v>
      </c>
      <c r="O26" s="98">
        <v>109.47689492514399</v>
      </c>
    </row>
    <row r="27" spans="2:15" x14ac:dyDescent="0.25">
      <c r="B27" s="113">
        <v>919</v>
      </c>
      <c r="C27" s="99" t="s">
        <v>23</v>
      </c>
      <c r="D27" s="97">
        <v>105.4645395522585</v>
      </c>
      <c r="E27" s="98">
        <v>100.228859501724</v>
      </c>
      <c r="F27" s="100">
        <v>104.2444185042925</v>
      </c>
      <c r="G27" s="101">
        <v>113.019324623139</v>
      </c>
      <c r="H27" s="97">
        <v>113.83314464447271</v>
      </c>
      <c r="I27" s="98">
        <v>111.00348661325</v>
      </c>
      <c r="J27" s="93">
        <v>109.79987397827603</v>
      </c>
      <c r="K27" s="101">
        <v>116.77036088876901</v>
      </c>
      <c r="L27" s="97">
        <v>81.799344654793941</v>
      </c>
      <c r="M27" s="98">
        <v>77.470428035865794</v>
      </c>
      <c r="N27" s="97">
        <v>124.81920183335814</v>
      </c>
      <c r="O27" s="98">
        <v>94.037854577374503</v>
      </c>
    </row>
    <row r="28" spans="2:15" x14ac:dyDescent="0.25">
      <c r="B28" s="113">
        <v>920</v>
      </c>
      <c r="C28" s="99" t="s">
        <v>24</v>
      </c>
      <c r="D28" s="97">
        <v>89.188473133051843</v>
      </c>
      <c r="E28" s="98">
        <v>100.621210281061</v>
      </c>
      <c r="F28" s="100">
        <v>86.412401582738411</v>
      </c>
      <c r="G28" s="101">
        <v>102.75520043603299</v>
      </c>
      <c r="H28" s="97">
        <v>85.048650416360687</v>
      </c>
      <c r="I28" s="98">
        <v>97.932412826422905</v>
      </c>
      <c r="J28" s="93">
        <v>102.27947414860954</v>
      </c>
      <c r="K28" s="101">
        <v>109.56599599909801</v>
      </c>
      <c r="L28" s="97">
        <v>93.261441873745326</v>
      </c>
      <c r="M28" s="98">
        <v>103.01391138669599</v>
      </c>
      <c r="N28" s="97">
        <v>76.839058914283029</v>
      </c>
      <c r="O28" s="98">
        <v>89.870980220899398</v>
      </c>
    </row>
    <row r="29" spans="2:15" x14ac:dyDescent="0.25">
      <c r="B29" s="113">
        <v>921</v>
      </c>
      <c r="C29" s="99" t="s">
        <v>25</v>
      </c>
      <c r="D29" s="97">
        <v>112.15964675955217</v>
      </c>
      <c r="E29" s="98">
        <v>101.400747245475</v>
      </c>
      <c r="F29" s="100">
        <v>109.17983150779074</v>
      </c>
      <c r="G29" s="101">
        <v>100.98666565205301</v>
      </c>
      <c r="H29" s="97">
        <v>117.08103667726645</v>
      </c>
      <c r="I29" s="98">
        <v>96.4961803520155</v>
      </c>
      <c r="J29" s="93">
        <v>113.08768353989144</v>
      </c>
      <c r="K29" s="101">
        <v>109.027038531648</v>
      </c>
      <c r="L29" s="97">
        <v>89.682083513786324</v>
      </c>
      <c r="M29" s="98">
        <v>85.700196224171805</v>
      </c>
      <c r="N29" s="97">
        <v>134.40143276657716</v>
      </c>
      <c r="O29" s="98">
        <v>129.34647558392601</v>
      </c>
    </row>
    <row r="30" spans="2:15" x14ac:dyDescent="0.25">
      <c r="B30" s="113">
        <v>922</v>
      </c>
      <c r="C30" s="99" t="s">
        <v>26</v>
      </c>
      <c r="D30" s="97">
        <v>88.449945270760708</v>
      </c>
      <c r="E30" s="98">
        <v>86.230137566125094</v>
      </c>
      <c r="F30" s="100">
        <v>84.104866379820137</v>
      </c>
      <c r="G30" s="101">
        <v>86.004097259100007</v>
      </c>
      <c r="H30" s="97">
        <v>95.330889095005105</v>
      </c>
      <c r="I30" s="98">
        <v>98.952137631406899</v>
      </c>
      <c r="J30" s="93">
        <v>79.851320533060516</v>
      </c>
      <c r="K30" s="101">
        <v>67.977778483423407</v>
      </c>
      <c r="L30" s="97">
        <v>89.83191801761393</v>
      </c>
      <c r="M30" s="98">
        <v>80.938622650493997</v>
      </c>
      <c r="N30" s="97">
        <v>65.528070533880708</v>
      </c>
      <c r="O30" s="98">
        <v>75.657592066632105</v>
      </c>
    </row>
    <row r="31" spans="2:15" x14ac:dyDescent="0.25">
      <c r="B31" s="113">
        <v>923</v>
      </c>
      <c r="C31" s="99" t="s">
        <v>27</v>
      </c>
      <c r="D31" s="97">
        <v>89.204188498445788</v>
      </c>
      <c r="E31" s="98">
        <v>84.573717950290401</v>
      </c>
      <c r="F31" s="100">
        <v>96.949402570979402</v>
      </c>
      <c r="G31" s="101">
        <v>93.662549292219595</v>
      </c>
      <c r="H31" s="97">
        <v>90.655432619865039</v>
      </c>
      <c r="I31" s="98">
        <v>82.003904302698004</v>
      </c>
      <c r="J31" s="93">
        <v>127.91125272332822</v>
      </c>
      <c r="K31" s="101">
        <v>117.32083672099699</v>
      </c>
      <c r="L31" s="97">
        <v>76.156729245305428</v>
      </c>
      <c r="M31" s="98">
        <v>71.788181178109696</v>
      </c>
      <c r="N31" s="97">
        <v>71.402831096391907</v>
      </c>
      <c r="O31" s="98">
        <v>69.176755074047904</v>
      </c>
    </row>
    <row r="32" spans="2:15" ht="15.75" thickBot="1" x14ac:dyDescent="0.3">
      <c r="B32" s="114">
        <v>924</v>
      </c>
      <c r="C32" s="115" t="s">
        <v>28</v>
      </c>
      <c r="D32" s="116">
        <v>66.239445962327281</v>
      </c>
      <c r="E32" s="117">
        <v>73.270750461173705</v>
      </c>
      <c r="F32" s="118">
        <v>69.075918748167652</v>
      </c>
      <c r="G32" s="119">
        <v>85.211813815300999</v>
      </c>
      <c r="H32" s="116">
        <v>67.883270834677674</v>
      </c>
      <c r="I32" s="117">
        <v>78.644664431912005</v>
      </c>
      <c r="J32" s="120">
        <v>83.300742348766434</v>
      </c>
      <c r="K32" s="119">
        <v>97.716543739841597</v>
      </c>
      <c r="L32" s="116">
        <v>101.69566061356552</v>
      </c>
      <c r="M32" s="117">
        <v>75.728028837413106</v>
      </c>
      <c r="N32" s="116">
        <v>101.28543579912422</v>
      </c>
      <c r="O32" s="117">
        <v>91.460666320779893</v>
      </c>
    </row>
    <row r="33" spans="1:16" ht="4.5" customHeight="1" x14ac:dyDescent="0.25"/>
    <row r="34" spans="1:16" hidden="1" x14ac:dyDescent="0.25">
      <c r="A34" s="35"/>
      <c r="B34" s="65"/>
      <c r="C34" s="35"/>
      <c r="D34" s="35"/>
      <c r="E34" s="35"/>
      <c r="F34" s="35"/>
      <c r="G34" s="35"/>
      <c r="H34" s="35"/>
      <c r="I34" s="35"/>
      <c r="J34" s="35"/>
      <c r="K34" s="35"/>
      <c r="L34" s="35"/>
      <c r="M34" s="35"/>
      <c r="N34" s="35"/>
      <c r="O34" s="35"/>
    </row>
    <row r="35" spans="1:16" x14ac:dyDescent="0.25">
      <c r="A35" s="35"/>
      <c r="B35" s="463" t="s">
        <v>212</v>
      </c>
      <c r="C35" s="463"/>
      <c r="D35" s="463"/>
      <c r="E35" s="463"/>
      <c r="F35" s="463"/>
      <c r="G35" s="463"/>
      <c r="H35" s="463"/>
      <c r="I35" s="463"/>
      <c r="J35" s="463"/>
      <c r="K35" s="463"/>
      <c r="L35" s="463"/>
      <c r="M35" s="463"/>
      <c r="N35" s="463"/>
      <c r="O35" s="463"/>
    </row>
    <row r="36" spans="1:16" ht="21" customHeight="1" x14ac:dyDescent="0.25">
      <c r="A36" s="35"/>
      <c r="B36" s="466" t="s">
        <v>175</v>
      </c>
      <c r="C36" s="466"/>
      <c r="D36" s="466"/>
      <c r="E36" s="466"/>
      <c r="F36" s="466"/>
      <c r="G36" s="466"/>
      <c r="H36" s="466"/>
      <c r="I36" s="466"/>
      <c r="J36" s="466"/>
      <c r="K36" s="466"/>
      <c r="L36" s="466"/>
      <c r="M36" s="466"/>
      <c r="N36" s="466"/>
      <c r="O36" s="466"/>
      <c r="P36" s="35"/>
    </row>
    <row r="37" spans="1:16" ht="15" customHeight="1" x14ac:dyDescent="0.25">
      <c r="A37" s="35"/>
      <c r="B37" s="463" t="s">
        <v>162</v>
      </c>
      <c r="C37" s="463"/>
      <c r="D37" s="463"/>
      <c r="E37" s="463"/>
      <c r="F37" s="463"/>
      <c r="G37" s="463"/>
      <c r="H37" s="463"/>
      <c r="I37" s="463"/>
      <c r="J37" s="463"/>
      <c r="K37" s="463"/>
      <c r="L37" s="463"/>
      <c r="M37" s="463"/>
      <c r="N37" s="463"/>
      <c r="O37" s="463"/>
      <c r="P37" s="103"/>
    </row>
    <row r="38" spans="1:16" ht="21" customHeight="1" x14ac:dyDescent="0.25">
      <c r="A38" s="35"/>
      <c r="B38" s="463"/>
      <c r="C38" s="463"/>
      <c r="D38" s="463"/>
      <c r="E38" s="463"/>
      <c r="F38" s="463"/>
      <c r="G38" s="463"/>
      <c r="H38" s="463"/>
      <c r="I38" s="463"/>
      <c r="J38" s="463"/>
      <c r="K38" s="463"/>
      <c r="L38" s="463"/>
      <c r="M38" s="463"/>
      <c r="N38" s="463"/>
      <c r="O38" s="463"/>
      <c r="P38" s="103"/>
    </row>
  </sheetData>
  <sheetProtection autoFilter="0"/>
  <sortState ref="B9:M32">
    <sortCondition ref="B9:B32"/>
  </sortState>
  <mergeCells count="9">
    <mergeCell ref="B37:O38"/>
    <mergeCell ref="D4:E4"/>
    <mergeCell ref="H4:I4"/>
    <mergeCell ref="J4:K4"/>
    <mergeCell ref="L4:M4"/>
    <mergeCell ref="N4:O4"/>
    <mergeCell ref="F4:G4"/>
    <mergeCell ref="B35:O35"/>
    <mergeCell ref="B36:O36"/>
  </mergeCells>
  <pageMargins left="0.19685039370078741" right="0.19685039370078741" top="0.15748031496062992" bottom="0.15748031496062992" header="0.31496062992125984" footer="0.31496062992125984"/>
  <pageSetup paperSize="9" orientation="landscape" r:id="rId1"/>
  <ignoredErrors>
    <ignoredError sqref="E5:O5" formula="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Ark6">
    <tabColor rgb="FF00B050"/>
  </sheetPr>
  <dimension ref="A1:O188"/>
  <sheetViews>
    <sheetView topLeftCell="A152" workbookViewId="0">
      <selection activeCell="P172" sqref="P172"/>
    </sheetView>
  </sheetViews>
  <sheetFormatPr defaultColWidth="8.85546875" defaultRowHeight="15" x14ac:dyDescent="0.25"/>
  <cols>
    <col min="1" max="1" width="2.7109375" style="33" customWidth="1"/>
    <col min="2" max="2" width="5.140625" style="33" customWidth="1"/>
    <col min="3" max="3" width="21.42578125" style="33" customWidth="1"/>
    <col min="4" max="4" width="19.5703125" style="33" customWidth="1"/>
    <col min="5" max="10" width="8.140625" style="33" customWidth="1"/>
    <col min="11" max="11" width="5.140625" style="33" customWidth="1"/>
    <col min="12" max="12" width="6.42578125" style="33" customWidth="1"/>
    <col min="13" max="13" width="8.28515625" style="33" customWidth="1"/>
    <col min="14" max="16384" width="8.85546875" style="33"/>
  </cols>
  <sheetData>
    <row r="1" spans="1:13" ht="15" customHeight="1" thickBot="1" x14ac:dyDescent="0.3"/>
    <row r="2" spans="1:13" ht="15.75" x14ac:dyDescent="0.25">
      <c r="B2" s="191" t="s">
        <v>165</v>
      </c>
      <c r="C2" s="200"/>
      <c r="D2" s="200"/>
      <c r="E2" s="200"/>
      <c r="F2" s="200"/>
      <c r="G2" s="200"/>
      <c r="H2" s="200"/>
      <c r="I2" s="200"/>
      <c r="J2" s="201"/>
    </row>
    <row r="3" spans="1:13" ht="9.75" customHeight="1" x14ac:dyDescent="0.25">
      <c r="B3" s="202"/>
      <c r="C3" s="203"/>
      <c r="D3" s="203"/>
      <c r="E3" s="203"/>
      <c r="F3" s="203"/>
      <c r="G3" s="203"/>
      <c r="H3" s="203"/>
      <c r="I3" s="203"/>
      <c r="J3" s="204"/>
    </row>
    <row r="4" spans="1:13" ht="15.75" x14ac:dyDescent="0.25">
      <c r="B4" s="205"/>
      <c r="C4" s="203"/>
      <c r="D4" s="203"/>
      <c r="E4" s="203"/>
      <c r="F4" s="203"/>
      <c r="G4" s="203"/>
      <c r="H4" s="203"/>
      <c r="I4" s="203"/>
      <c r="J4" s="204"/>
    </row>
    <row r="5" spans="1:13" ht="6" customHeight="1" x14ac:dyDescent="0.25">
      <c r="B5" s="202"/>
      <c r="C5" s="203"/>
      <c r="D5" s="203"/>
      <c r="E5" s="203"/>
      <c r="F5" s="203"/>
      <c r="G5" s="203"/>
      <c r="H5" s="203"/>
      <c r="I5" s="203"/>
      <c r="J5" s="204"/>
    </row>
    <row r="6" spans="1:13" ht="28.9" customHeight="1" x14ac:dyDescent="0.25">
      <c r="B6" s="206"/>
      <c r="C6" s="207"/>
      <c r="D6" s="301"/>
      <c r="E6" s="467" t="s">
        <v>122</v>
      </c>
      <c r="F6" s="467"/>
      <c r="G6" s="467"/>
      <c r="H6" s="468" t="s">
        <v>109</v>
      </c>
      <c r="I6" s="468"/>
      <c r="J6" s="469"/>
    </row>
    <row r="7" spans="1:13" x14ac:dyDescent="0.25">
      <c r="B7" s="208"/>
      <c r="C7" s="209"/>
      <c r="D7" s="209"/>
      <c r="E7" s="210">
        <f>Overblik!$D$6-1</f>
        <v>2018</v>
      </c>
      <c r="F7" s="210">
        <f>Overblik!$D$6</f>
        <v>2019</v>
      </c>
      <c r="G7" s="210">
        <f>Overblik!$E$6</f>
        <v>2020</v>
      </c>
      <c r="H7" s="210">
        <f>Overblik!$D$6-1</f>
        <v>2018</v>
      </c>
      <c r="I7" s="210">
        <f>Overblik!$D$6</f>
        <v>2019</v>
      </c>
      <c r="J7" s="211">
        <f>Overblik!$E$6</f>
        <v>2020</v>
      </c>
    </row>
    <row r="8" spans="1:13" ht="5.25" customHeight="1" thickBot="1" x14ac:dyDescent="0.3">
      <c r="B8" s="196"/>
      <c r="C8" s="197"/>
      <c r="D8" s="197"/>
      <c r="E8" s="198"/>
      <c r="F8" s="198"/>
      <c r="G8" s="198"/>
      <c r="H8" s="198"/>
      <c r="I8" s="198"/>
      <c r="J8" s="199"/>
    </row>
    <row r="9" spans="1:13" x14ac:dyDescent="0.25">
      <c r="B9" s="470"/>
      <c r="C9" s="472" t="s">
        <v>112</v>
      </c>
      <c r="D9" s="180" t="s">
        <v>51</v>
      </c>
      <c r="E9" s="152">
        <v>28.581208022137808</v>
      </c>
      <c r="F9" s="153">
        <v>30.561896902629673</v>
      </c>
      <c r="G9" s="334">
        <v>28.934645167548481</v>
      </c>
      <c r="H9" s="160">
        <v>6.9970101707790291E-2</v>
      </c>
      <c r="I9" s="161">
        <v>7.2249231950697476E-2</v>
      </c>
      <c r="J9" s="338">
        <v>6.8470031499555106E-2</v>
      </c>
      <c r="K9" s="35"/>
    </row>
    <row r="10" spans="1:13" x14ac:dyDescent="0.25">
      <c r="B10" s="470"/>
      <c r="C10" s="472"/>
      <c r="D10" s="136" t="s">
        <v>52</v>
      </c>
      <c r="E10" s="137">
        <v>96.270906444592967</v>
      </c>
      <c r="F10" s="138">
        <v>103.78797425992951</v>
      </c>
      <c r="G10" s="335">
        <v>98.652185650102098</v>
      </c>
      <c r="H10" s="94">
        <v>0.12159809597463188</v>
      </c>
      <c r="I10" s="73">
        <v>0.12593775558732079</v>
      </c>
      <c r="J10" s="339">
        <v>0.11972691611535809</v>
      </c>
      <c r="K10" s="35"/>
    </row>
    <row r="11" spans="1:13" x14ac:dyDescent="0.25">
      <c r="B11" s="470"/>
      <c r="C11" s="472"/>
      <c r="D11" s="136" t="s">
        <v>53</v>
      </c>
      <c r="E11" s="137">
        <v>7.9845517232373329</v>
      </c>
      <c r="F11" s="138">
        <v>7.2100948090582877</v>
      </c>
      <c r="G11" s="335">
        <v>6.498015594203717</v>
      </c>
      <c r="H11" s="94">
        <v>0.12057360504268082</v>
      </c>
      <c r="I11" s="73">
        <v>9.9917819146390016E-2</v>
      </c>
      <c r="J11" s="339">
        <v>8.7943673879488454E-2</v>
      </c>
      <c r="K11" s="35"/>
      <c r="M11" s="139"/>
    </row>
    <row r="12" spans="1:13" x14ac:dyDescent="0.25">
      <c r="B12" s="470"/>
      <c r="C12" s="472"/>
      <c r="D12" s="136" t="s">
        <v>54</v>
      </c>
      <c r="E12" s="137">
        <v>14.639609510850008</v>
      </c>
      <c r="F12" s="138">
        <v>14.640823880893491</v>
      </c>
      <c r="G12" s="335">
        <v>14.475133112492367</v>
      </c>
      <c r="H12" s="94">
        <v>0.33755914961532468</v>
      </c>
      <c r="I12" s="73">
        <v>0.32455288109582509</v>
      </c>
      <c r="J12" s="339">
        <v>0.36108898728610173</v>
      </c>
      <c r="K12" s="35"/>
    </row>
    <row r="13" spans="1:13" x14ac:dyDescent="0.25">
      <c r="B13" s="470"/>
      <c r="C13" s="472"/>
      <c r="D13" s="136" t="s">
        <v>55</v>
      </c>
      <c r="E13" s="137">
        <v>66.109978174302213</v>
      </c>
      <c r="F13" s="138">
        <v>73.114723784130319</v>
      </c>
      <c r="G13" s="335">
        <v>69.880938730262045</v>
      </c>
      <c r="H13" s="94">
        <v>0.74030609303472872</v>
      </c>
      <c r="I13" s="73">
        <v>0.72973665688354739</v>
      </c>
      <c r="J13" s="339">
        <v>0.75954239739861351</v>
      </c>
      <c r="K13" s="35"/>
    </row>
    <row r="14" spans="1:13" ht="15.75" thickBot="1" x14ac:dyDescent="0.3">
      <c r="B14" s="471"/>
      <c r="C14" s="472" t="s">
        <v>30</v>
      </c>
      <c r="D14" s="140" t="s">
        <v>31</v>
      </c>
      <c r="E14" s="141">
        <v>213.58625387512035</v>
      </c>
      <c r="F14" s="142">
        <v>229.31551363664127</v>
      </c>
      <c r="G14" s="335">
        <f>SUM(G9:G13)</f>
        <v>218.4409182546087</v>
      </c>
      <c r="H14" s="143">
        <v>0.15234942129767695</v>
      </c>
      <c r="I14" s="144">
        <v>0.15657296294084114</v>
      </c>
      <c r="J14" s="340">
        <v>0.15038496278866187</v>
      </c>
      <c r="K14" s="35"/>
    </row>
    <row r="15" spans="1:13" ht="17.25" customHeight="1" thickBot="1" x14ac:dyDescent="0.3">
      <c r="A15" s="35"/>
      <c r="B15" s="28"/>
      <c r="C15" s="29"/>
      <c r="D15" s="145" t="s">
        <v>139</v>
      </c>
      <c r="E15" s="146">
        <v>190.962092641033</v>
      </c>
      <c r="F15" s="147">
        <v>207.46459494668949</v>
      </c>
      <c r="G15" s="337">
        <f>G14-G12</f>
        <v>203.96578514211635</v>
      </c>
      <c r="H15" s="148">
        <v>0.14809092037733626</v>
      </c>
      <c r="I15" s="149">
        <v>0.15398304511485991</v>
      </c>
      <c r="J15" s="341">
        <v>0.14752153259945017</v>
      </c>
      <c r="K15" s="35"/>
    </row>
    <row r="16" spans="1:13" ht="14.25" customHeight="1" thickBot="1" x14ac:dyDescent="0.3">
      <c r="B16" s="302" t="s">
        <v>29</v>
      </c>
      <c r="C16" s="303" t="s">
        <v>0</v>
      </c>
      <c r="D16" s="307"/>
      <c r="E16" s="307"/>
      <c r="F16" s="307"/>
      <c r="G16" s="307"/>
      <c r="H16" s="307"/>
      <c r="I16" s="307"/>
      <c r="J16" s="308"/>
    </row>
    <row r="17" spans="1:15" x14ac:dyDescent="0.25">
      <c r="A17" s="35"/>
      <c r="B17" s="164">
        <v>901</v>
      </c>
      <c r="C17" s="165" t="s">
        <v>5</v>
      </c>
      <c r="D17" s="166" t="s">
        <v>51</v>
      </c>
      <c r="E17" s="132">
        <v>0.94743116055151477</v>
      </c>
      <c r="F17" s="133">
        <v>0.8165050131827335</v>
      </c>
      <c r="G17" s="421">
        <v>1.0059237500732829</v>
      </c>
      <c r="H17" s="134">
        <v>7.3505587649195361E-2</v>
      </c>
      <c r="I17" s="135">
        <v>6.447083024202141E-2</v>
      </c>
      <c r="J17" s="357">
        <v>7.7414837229761169E-2</v>
      </c>
      <c r="O17" s="154"/>
    </row>
    <row r="18" spans="1:15" x14ac:dyDescent="0.25">
      <c r="A18" s="35"/>
      <c r="B18" s="30">
        <v>901</v>
      </c>
      <c r="C18" s="6" t="s">
        <v>5</v>
      </c>
      <c r="D18" s="155" t="s">
        <v>52</v>
      </c>
      <c r="E18" s="137">
        <v>2.4170689480226506</v>
      </c>
      <c r="F18" s="138">
        <v>2.8187102626181626</v>
      </c>
      <c r="G18" s="335">
        <v>2.8521739456367605</v>
      </c>
      <c r="H18" s="94">
        <v>9.0144135055806124E-2</v>
      </c>
      <c r="I18" s="73">
        <v>0.1016531702754966</v>
      </c>
      <c r="J18" s="358">
        <v>0.10410902403146589</v>
      </c>
      <c r="O18" s="154"/>
    </row>
    <row r="19" spans="1:15" x14ac:dyDescent="0.25">
      <c r="A19" s="35"/>
      <c r="B19" s="30">
        <v>901</v>
      </c>
      <c r="C19" s="6" t="s">
        <v>5</v>
      </c>
      <c r="D19" s="155" t="s">
        <v>53</v>
      </c>
      <c r="E19" s="137">
        <v>5.0851586596917103E-2</v>
      </c>
      <c r="F19" s="138">
        <v>0.20433934907050069</v>
      </c>
      <c r="G19" s="335">
        <v>0.15170900964469941</v>
      </c>
      <c r="H19" s="94">
        <v>2.7547949595551891E-2</v>
      </c>
      <c r="I19" s="73">
        <v>5.879829108340115E-2</v>
      </c>
      <c r="J19" s="358">
        <v>4.5985107906937793E-2</v>
      </c>
      <c r="O19" s="154"/>
    </row>
    <row r="20" spans="1:15" x14ac:dyDescent="0.25">
      <c r="A20" s="35"/>
      <c r="B20" s="30">
        <v>901</v>
      </c>
      <c r="C20" s="6" t="s">
        <v>5</v>
      </c>
      <c r="D20" s="155" t="s">
        <v>54</v>
      </c>
      <c r="E20" s="137">
        <v>6.2710801510382714E-3</v>
      </c>
      <c r="F20" s="138">
        <v>8.313919342817536E-3</v>
      </c>
      <c r="G20" s="335">
        <v>9.0257397593138079E-4</v>
      </c>
      <c r="H20" s="94">
        <v>2.3743658661490676E-3</v>
      </c>
      <c r="I20" s="73">
        <v>3.0591522830966901E-3</v>
      </c>
      <c r="J20" s="358">
        <v>7.8242482049601313E-4</v>
      </c>
    </row>
    <row r="21" spans="1:15" x14ac:dyDescent="0.25">
      <c r="A21" s="35"/>
      <c r="B21" s="30">
        <v>901</v>
      </c>
      <c r="C21" s="6" t="s">
        <v>5</v>
      </c>
      <c r="D21" s="156" t="s">
        <v>55</v>
      </c>
      <c r="E21" s="141">
        <v>2.6976917237036591</v>
      </c>
      <c r="F21" s="142">
        <v>2.6359531189117091</v>
      </c>
      <c r="G21" s="336">
        <v>1.9499641628113191</v>
      </c>
      <c r="H21" s="143">
        <v>0.8255577967829737</v>
      </c>
      <c r="I21" s="144">
        <v>0.72281858162475532</v>
      </c>
      <c r="J21" s="359">
        <v>0.77559579293650704</v>
      </c>
    </row>
    <row r="22" spans="1:15" x14ac:dyDescent="0.25">
      <c r="A22" s="35"/>
      <c r="B22" s="30">
        <v>901</v>
      </c>
      <c r="C22" s="5" t="s">
        <v>5</v>
      </c>
      <c r="D22" s="157" t="s">
        <v>31</v>
      </c>
      <c r="E22" s="137">
        <v>6.11931449902578</v>
      </c>
      <c r="F22" s="138">
        <v>6.4838216631259229</v>
      </c>
      <c r="G22" s="335">
        <f>SUM(G17:G21)</f>
        <v>5.960673442141994</v>
      </c>
      <c r="H22" s="94">
        <v>0.12894323394726137</v>
      </c>
      <c r="I22" s="73">
        <v>0.12907450720561578</v>
      </c>
      <c r="J22" s="358">
        <v>0.12586739851856438</v>
      </c>
    </row>
    <row r="23" spans="1:15" ht="15" customHeight="1" thickBot="1" x14ac:dyDescent="0.3">
      <c r="A23" s="35"/>
      <c r="B23" s="31"/>
      <c r="C23" s="4"/>
      <c r="D23" s="145" t="s">
        <v>139</v>
      </c>
      <c r="E23" s="146">
        <v>6.0621918322778239</v>
      </c>
      <c r="F23" s="147">
        <v>6.2711683947126051</v>
      </c>
      <c r="G23" s="337">
        <f>G22-G20</f>
        <v>5.9597708681660624</v>
      </c>
      <c r="H23" s="148">
        <v>0.1410785167694234</v>
      </c>
      <c r="I23" s="149">
        <v>0.14239648817847075</v>
      </c>
      <c r="J23" s="360">
        <v>0.1353730564458929</v>
      </c>
    </row>
    <row r="24" spans="1:15" x14ac:dyDescent="0.25">
      <c r="A24" s="35"/>
      <c r="B24" s="158">
        <v>902</v>
      </c>
      <c r="C24" s="159" t="s">
        <v>6</v>
      </c>
      <c r="D24" s="151" t="s">
        <v>51</v>
      </c>
      <c r="E24" s="152">
        <v>0.94847960827129352</v>
      </c>
      <c r="F24" s="153">
        <v>1.1613532347709223</v>
      </c>
      <c r="G24" s="334">
        <v>1.4098236069293806</v>
      </c>
      <c r="H24" s="160">
        <v>4.8693267825984612E-2</v>
      </c>
      <c r="I24" s="161">
        <v>5.4441707888877179E-2</v>
      </c>
      <c r="J24" s="358">
        <v>6.5814715720919126E-2</v>
      </c>
    </row>
    <row r="25" spans="1:15" x14ac:dyDescent="0.25">
      <c r="A25" s="35"/>
      <c r="B25" s="30">
        <v>902</v>
      </c>
      <c r="C25" s="5" t="s">
        <v>6</v>
      </c>
      <c r="D25" s="155" t="s">
        <v>52</v>
      </c>
      <c r="E25" s="137">
        <v>4.7155281125973971</v>
      </c>
      <c r="F25" s="138">
        <v>5.0912250873907867</v>
      </c>
      <c r="G25" s="335">
        <v>3.7448946920614601</v>
      </c>
      <c r="H25" s="94">
        <v>0.11448485430847959</v>
      </c>
      <c r="I25" s="73">
        <v>0.12378831134510165</v>
      </c>
      <c r="J25" s="358">
        <v>8.9975589189974933E-2</v>
      </c>
    </row>
    <row r="26" spans="1:15" x14ac:dyDescent="0.25">
      <c r="A26" s="35"/>
      <c r="B26" s="30">
        <v>902</v>
      </c>
      <c r="C26" s="5" t="s">
        <v>6</v>
      </c>
      <c r="D26" s="155" t="s">
        <v>53</v>
      </c>
      <c r="E26" s="137">
        <v>0.38725696712256569</v>
      </c>
      <c r="F26" s="138">
        <v>0.41729549047922465</v>
      </c>
      <c r="G26" s="335">
        <v>0.17702784219090242</v>
      </c>
      <c r="H26" s="94">
        <v>9.7292189662357753E-2</v>
      </c>
      <c r="I26" s="73">
        <v>7.63096472454214E-2</v>
      </c>
      <c r="J26" s="358">
        <v>2.9942195650929315E-2</v>
      </c>
    </row>
    <row r="27" spans="1:15" x14ac:dyDescent="0.25">
      <c r="A27" s="35"/>
      <c r="B27" s="30">
        <v>902</v>
      </c>
      <c r="C27" s="5" t="s">
        <v>6</v>
      </c>
      <c r="D27" s="155" t="s">
        <v>54</v>
      </c>
      <c r="E27" s="137">
        <v>0.67156928590331932</v>
      </c>
      <c r="F27" s="138">
        <v>0.97854507349302566</v>
      </c>
      <c r="G27" s="335">
        <v>0.94700247197155685</v>
      </c>
      <c r="H27" s="94">
        <v>0.23877339876672637</v>
      </c>
      <c r="I27" s="73">
        <v>0.50135262832602845</v>
      </c>
      <c r="J27" s="358">
        <v>0.79051919693773265</v>
      </c>
    </row>
    <row r="28" spans="1:15" x14ac:dyDescent="0.25">
      <c r="A28" s="35"/>
      <c r="B28" s="30">
        <v>902</v>
      </c>
      <c r="C28" s="5" t="s">
        <v>6</v>
      </c>
      <c r="D28" s="155" t="s">
        <v>55</v>
      </c>
      <c r="E28" s="137">
        <v>1.0621043211357315</v>
      </c>
      <c r="F28" s="138">
        <v>0.91195607645117915</v>
      </c>
      <c r="G28" s="336">
        <v>1.4147759627859484</v>
      </c>
      <c r="H28" s="94">
        <v>0.3046264021292302</v>
      </c>
      <c r="I28" s="73">
        <v>0.26196224817269059</v>
      </c>
      <c r="J28" s="359">
        <v>0.34261219911607754</v>
      </c>
    </row>
    <row r="29" spans="1:15" x14ac:dyDescent="0.25">
      <c r="A29" s="35"/>
      <c r="B29" s="30">
        <v>902</v>
      </c>
      <c r="C29" s="5" t="s">
        <v>6</v>
      </c>
      <c r="D29" s="157" t="s">
        <v>31</v>
      </c>
      <c r="E29" s="137">
        <v>7.7849382950303081</v>
      </c>
      <c r="F29" s="138">
        <v>8.5603749625851382</v>
      </c>
      <c r="G29" s="335">
        <f>SUM(G24:G28)</f>
        <v>7.6935245759392492</v>
      </c>
      <c r="H29" s="94">
        <v>0.10972851097766423</v>
      </c>
      <c r="I29" s="73">
        <v>0.1166867083110712</v>
      </c>
      <c r="J29" s="358">
        <v>0.10357188346270858</v>
      </c>
    </row>
    <row r="30" spans="1:15" ht="15" customHeight="1" thickBot="1" x14ac:dyDescent="0.3">
      <c r="A30" s="35"/>
      <c r="B30" s="31"/>
      <c r="C30" s="7"/>
      <c r="D30" s="162" t="s">
        <v>139</v>
      </c>
      <c r="E30" s="146">
        <v>6.7261120420044227</v>
      </c>
      <c r="F30" s="147">
        <v>7.1645343986128882</v>
      </c>
      <c r="G30" s="337">
        <f>G29-G27</f>
        <v>6.7465221039676919</v>
      </c>
      <c r="H30" s="148">
        <v>0.10484266601455837</v>
      </c>
      <c r="I30" s="149">
        <v>0.10864939342876227</v>
      </c>
      <c r="J30" s="360">
        <v>9.7801503963153388E-2</v>
      </c>
    </row>
    <row r="31" spans="1:15" x14ac:dyDescent="0.25">
      <c r="A31" s="35"/>
      <c r="B31" s="158">
        <v>903</v>
      </c>
      <c r="C31" s="159" t="s">
        <v>7</v>
      </c>
      <c r="D31" s="151" t="s">
        <v>51</v>
      </c>
      <c r="E31" s="152">
        <v>1.1528961603239622</v>
      </c>
      <c r="F31" s="153">
        <v>0.94101690327770171</v>
      </c>
      <c r="G31" s="334">
        <v>1.0100424923543352</v>
      </c>
      <c r="H31" s="160">
        <v>9.1402779300992137E-2</v>
      </c>
      <c r="I31" s="161">
        <v>7.3001260104612706E-2</v>
      </c>
      <c r="J31" s="358">
        <v>8.3774860168582363E-2</v>
      </c>
    </row>
    <row r="32" spans="1:15" x14ac:dyDescent="0.25">
      <c r="A32" s="35"/>
      <c r="B32" s="30">
        <v>903</v>
      </c>
      <c r="C32" s="5" t="s">
        <v>7</v>
      </c>
      <c r="D32" s="155" t="s">
        <v>52</v>
      </c>
      <c r="E32" s="137">
        <v>2.065933683069415</v>
      </c>
      <c r="F32" s="138">
        <v>3.4585090300363817</v>
      </c>
      <c r="G32" s="335">
        <v>3.9999406502969683</v>
      </c>
      <c r="H32" s="94">
        <v>7.8648634628415717E-2</v>
      </c>
      <c r="I32" s="73">
        <v>0.12044045291329954</v>
      </c>
      <c r="J32" s="358">
        <v>0.13803865727450251</v>
      </c>
    </row>
    <row r="33" spans="1:10" x14ac:dyDescent="0.25">
      <c r="A33" s="35"/>
      <c r="B33" s="30">
        <v>903</v>
      </c>
      <c r="C33" s="5" t="s">
        <v>7</v>
      </c>
      <c r="D33" s="155" t="s">
        <v>53</v>
      </c>
      <c r="E33" s="137">
        <v>9.4754443061938233E-3</v>
      </c>
      <c r="F33" s="138">
        <v>0.35663431549354507</v>
      </c>
      <c r="G33" s="335">
        <v>0.2485480049065181</v>
      </c>
      <c r="H33" s="94">
        <v>3.4667570260072601E-3</v>
      </c>
      <c r="I33" s="73">
        <v>7.6405702987707949E-2</v>
      </c>
      <c r="J33" s="358">
        <v>7.5478598254007975E-2</v>
      </c>
    </row>
    <row r="34" spans="1:10" x14ac:dyDescent="0.25">
      <c r="A34" s="35"/>
      <c r="B34" s="30">
        <v>903</v>
      </c>
      <c r="C34" s="5" t="s">
        <v>7</v>
      </c>
      <c r="D34" s="155" t="s">
        <v>54</v>
      </c>
      <c r="E34" s="137">
        <v>1.296336599468473</v>
      </c>
      <c r="F34" s="138">
        <v>1.5059548670154501</v>
      </c>
      <c r="G34" s="335">
        <v>0.94136927264597503</v>
      </c>
      <c r="H34" s="94">
        <v>0.76126574516461798</v>
      </c>
      <c r="I34" s="73">
        <v>0.8571415618062268</v>
      </c>
      <c r="J34" s="358">
        <v>0.66946099494081401</v>
      </c>
    </row>
    <row r="35" spans="1:10" x14ac:dyDescent="0.25">
      <c r="A35" s="35"/>
      <c r="B35" s="30">
        <v>903</v>
      </c>
      <c r="C35" s="5" t="s">
        <v>7</v>
      </c>
      <c r="D35" s="155" t="s">
        <v>55</v>
      </c>
      <c r="E35" s="137">
        <v>1.2070641343950805</v>
      </c>
      <c r="F35" s="138">
        <v>1.1440625780812455</v>
      </c>
      <c r="G35" s="336">
        <v>1.4988933937010571</v>
      </c>
      <c r="H35" s="94">
        <v>0.46554104580922723</v>
      </c>
      <c r="I35" s="73">
        <v>0.58184113050086739</v>
      </c>
      <c r="J35" s="359">
        <v>0.75624915802698123</v>
      </c>
    </row>
    <row r="36" spans="1:10" x14ac:dyDescent="0.25">
      <c r="A36" s="35"/>
      <c r="B36" s="30">
        <v>903</v>
      </c>
      <c r="C36" s="5" t="s">
        <v>7</v>
      </c>
      <c r="D36" s="157" t="s">
        <v>31</v>
      </c>
      <c r="E36" s="137">
        <v>5.7317060215631246</v>
      </c>
      <c r="F36" s="138">
        <v>7.4061776939043238</v>
      </c>
      <c r="G36" s="335">
        <f>SUM(G31:G35)</f>
        <v>7.698793813904854</v>
      </c>
      <c r="H36" s="94">
        <v>0.12484610755227273</v>
      </c>
      <c r="I36" s="73">
        <v>0.14813303439228759</v>
      </c>
      <c r="J36" s="358">
        <v>0.1613504975803034</v>
      </c>
    </row>
    <row r="37" spans="1:10" ht="15.75" thickBot="1" x14ac:dyDescent="0.3">
      <c r="A37" s="35"/>
      <c r="B37" s="31"/>
      <c r="C37" s="7"/>
      <c r="D37" s="162" t="s">
        <v>139</v>
      </c>
      <c r="E37" s="146">
        <v>4.4258939777884576</v>
      </c>
      <c r="F37" s="147">
        <v>5.5435885113953294</v>
      </c>
      <c r="G37" s="337">
        <f>G36-G34</f>
        <v>6.7574245412588789</v>
      </c>
      <c r="H37" s="148">
        <v>0.10671472507493132</v>
      </c>
      <c r="I37" s="149">
        <v>0.12722761850719369</v>
      </c>
      <c r="J37" s="360">
        <v>0.15131432634561323</v>
      </c>
    </row>
    <row r="38" spans="1:10" x14ac:dyDescent="0.25">
      <c r="A38" s="35"/>
      <c r="B38" s="158">
        <v>904</v>
      </c>
      <c r="C38" s="159" t="s">
        <v>8</v>
      </c>
      <c r="D38" s="151" t="s">
        <v>51</v>
      </c>
      <c r="E38" s="152">
        <v>1.5022391906435051</v>
      </c>
      <c r="F38" s="153">
        <v>1.4159225025336057</v>
      </c>
      <c r="G38" s="334">
        <v>0.93858303918912656</v>
      </c>
      <c r="H38" s="160">
        <v>6.6727602868008537E-2</v>
      </c>
      <c r="I38" s="161">
        <v>5.9779458406190998E-2</v>
      </c>
      <c r="J38" s="358">
        <v>3.841934408362218E-2</v>
      </c>
    </row>
    <row r="39" spans="1:10" x14ac:dyDescent="0.25">
      <c r="A39" s="35"/>
      <c r="B39" s="30">
        <v>904</v>
      </c>
      <c r="C39" s="5" t="s">
        <v>8</v>
      </c>
      <c r="D39" s="155" t="s">
        <v>52</v>
      </c>
      <c r="E39" s="137">
        <v>3.7382272750357401</v>
      </c>
      <c r="F39" s="138">
        <v>5.7718594715422915</v>
      </c>
      <c r="G39" s="335">
        <v>4.0642640204180314</v>
      </c>
      <c r="H39" s="94">
        <v>8.6183476995292246E-2</v>
      </c>
      <c r="I39" s="73">
        <v>0.12545701463597109</v>
      </c>
      <c r="J39" s="358">
        <v>8.7449339490925385E-2</v>
      </c>
    </row>
    <row r="40" spans="1:10" x14ac:dyDescent="0.25">
      <c r="A40" s="35"/>
      <c r="B40" s="30">
        <v>904</v>
      </c>
      <c r="C40" s="5" t="s">
        <v>8</v>
      </c>
      <c r="D40" s="155" t="s">
        <v>53</v>
      </c>
      <c r="E40" s="137">
        <v>0.11499309436505797</v>
      </c>
      <c r="F40" s="138">
        <v>7.3224242717723154E-2</v>
      </c>
      <c r="G40" s="335">
        <v>8.8036283569426679E-2</v>
      </c>
      <c r="H40" s="94">
        <v>6.1795672089817601E-2</v>
      </c>
      <c r="I40" s="73">
        <v>4.0803679316666099E-2</v>
      </c>
      <c r="J40" s="358">
        <v>3.6039972968644501E-2</v>
      </c>
    </row>
    <row r="41" spans="1:10" x14ac:dyDescent="0.25">
      <c r="A41" s="35"/>
      <c r="B41" s="30">
        <v>904</v>
      </c>
      <c r="C41" s="5" t="s">
        <v>8</v>
      </c>
      <c r="D41" s="155" t="s">
        <v>54</v>
      </c>
      <c r="E41" s="137">
        <v>1.1923481955452078</v>
      </c>
      <c r="F41" s="138">
        <v>0.91064303057379326</v>
      </c>
      <c r="G41" s="335">
        <v>0.86197736958844096</v>
      </c>
      <c r="H41" s="94">
        <v>0.41101565524243799</v>
      </c>
      <c r="I41" s="73">
        <v>0.36295926988042493</v>
      </c>
      <c r="J41" s="358">
        <v>0.36224842387895079</v>
      </c>
    </row>
    <row r="42" spans="1:10" x14ac:dyDescent="0.25">
      <c r="A42" s="35"/>
      <c r="B42" s="30">
        <v>904</v>
      </c>
      <c r="C42" s="5" t="s">
        <v>8</v>
      </c>
      <c r="D42" s="155" t="s">
        <v>55</v>
      </c>
      <c r="E42" s="137">
        <v>3.681802152091652</v>
      </c>
      <c r="F42" s="138">
        <v>4.3971644121867977</v>
      </c>
      <c r="G42" s="336">
        <v>4.3155833354086521</v>
      </c>
      <c r="H42" s="94">
        <v>0.67168275461129912</v>
      </c>
      <c r="I42" s="73">
        <v>0.66530761756860834</v>
      </c>
      <c r="J42" s="359">
        <v>0.69025478161285891</v>
      </c>
    </row>
    <row r="43" spans="1:10" x14ac:dyDescent="0.25">
      <c r="A43" s="35"/>
      <c r="B43" s="30">
        <v>904</v>
      </c>
      <c r="C43" s="5" t="s">
        <v>8</v>
      </c>
      <c r="D43" s="157" t="s">
        <v>31</v>
      </c>
      <c r="E43" s="137">
        <v>10.229609907681162</v>
      </c>
      <c r="F43" s="138">
        <v>12.568813659554213</v>
      </c>
      <c r="G43" s="335">
        <f>SUM(G38:G42)</f>
        <v>10.268444048173677</v>
      </c>
      <c r="H43" s="94">
        <v>0.13436758604064783</v>
      </c>
      <c r="I43" s="73">
        <v>0.15593065281255866</v>
      </c>
      <c r="J43" s="358">
        <v>0.1252554469756616</v>
      </c>
    </row>
    <row r="44" spans="1:10" ht="15.75" thickBot="1" x14ac:dyDescent="0.3">
      <c r="A44" s="35"/>
      <c r="B44" s="31"/>
      <c r="C44" s="7"/>
      <c r="D44" s="162" t="s">
        <v>139</v>
      </c>
      <c r="E44" s="146">
        <v>8.9222686177708965</v>
      </c>
      <c r="F44" s="147">
        <v>11.584946386262697</v>
      </c>
      <c r="G44" s="337">
        <f>G43-G41</f>
        <v>9.406466678585236</v>
      </c>
      <c r="H44" s="148">
        <v>0.12501481536168782</v>
      </c>
      <c r="I44" s="149">
        <v>0.15183085644876793</v>
      </c>
      <c r="J44" s="360">
        <v>0.12077113688909333</v>
      </c>
    </row>
    <row r="45" spans="1:10" x14ac:dyDescent="0.25">
      <c r="A45" s="35"/>
      <c r="B45" s="158">
        <v>905</v>
      </c>
      <c r="C45" s="159" t="s">
        <v>9</v>
      </c>
      <c r="D45" s="151" t="s">
        <v>51</v>
      </c>
      <c r="E45" s="152">
        <v>1.0698643917138464</v>
      </c>
      <c r="F45" s="153">
        <v>1.3032862494854962</v>
      </c>
      <c r="G45" s="334">
        <v>1.8766588072598549</v>
      </c>
      <c r="H45" s="160">
        <v>7.9177954042387505E-2</v>
      </c>
      <c r="I45" s="161">
        <v>9.1936495885669392E-2</v>
      </c>
      <c r="J45" s="358">
        <v>0.12656029312160055</v>
      </c>
    </row>
    <row r="46" spans="1:10" x14ac:dyDescent="0.25">
      <c r="A46" s="35"/>
      <c r="B46" s="30">
        <v>905</v>
      </c>
      <c r="C46" s="5" t="s">
        <v>9</v>
      </c>
      <c r="D46" s="155" t="s">
        <v>52</v>
      </c>
      <c r="E46" s="137">
        <v>3.2258422290623465</v>
      </c>
      <c r="F46" s="138">
        <v>3.4474355408445025</v>
      </c>
      <c r="G46" s="335">
        <v>3.3173072515331845</v>
      </c>
      <c r="H46" s="94">
        <v>0.12119972666969042</v>
      </c>
      <c r="I46" s="73">
        <v>0.12296003932100187</v>
      </c>
      <c r="J46" s="358">
        <v>0.12240304143692304</v>
      </c>
    </row>
    <row r="47" spans="1:10" x14ac:dyDescent="0.25">
      <c r="A47" s="35"/>
      <c r="B47" s="30">
        <v>905</v>
      </c>
      <c r="C47" s="5" t="s">
        <v>9</v>
      </c>
      <c r="D47" s="155" t="s">
        <v>53</v>
      </c>
      <c r="E47" s="137">
        <v>0.30370943486026691</v>
      </c>
      <c r="F47" s="138">
        <v>0.3577759454156566</v>
      </c>
      <c r="G47" s="335">
        <v>0.11691604106682223</v>
      </c>
      <c r="H47" s="94">
        <v>7.648628222240697E-2</v>
      </c>
      <c r="I47" s="73">
        <v>8.4055404509332146E-2</v>
      </c>
      <c r="J47" s="358">
        <v>2.3343337792415E-2</v>
      </c>
    </row>
    <row r="48" spans="1:10" x14ac:dyDescent="0.25">
      <c r="A48" s="35"/>
      <c r="B48" s="30">
        <v>905</v>
      </c>
      <c r="C48" s="5" t="s">
        <v>9</v>
      </c>
      <c r="D48" s="155" t="s">
        <v>54</v>
      </c>
      <c r="E48" s="137">
        <v>7.2424461115885408E-2</v>
      </c>
      <c r="F48" s="138">
        <v>7.9232541603616161E-2</v>
      </c>
      <c r="G48" s="335">
        <v>0.40582738245223982</v>
      </c>
      <c r="H48" s="94">
        <v>3.6211144223615994E-2</v>
      </c>
      <c r="I48" s="73">
        <v>3.9615082349337603E-2</v>
      </c>
      <c r="J48" s="358">
        <v>0.20290760399799998</v>
      </c>
    </row>
    <row r="49" spans="1:10" x14ac:dyDescent="0.25">
      <c r="A49" s="35"/>
      <c r="B49" s="30">
        <v>905</v>
      </c>
      <c r="C49" s="5" t="s">
        <v>9</v>
      </c>
      <c r="D49" s="155" t="s">
        <v>55</v>
      </c>
      <c r="E49" s="137">
        <v>2.7477116573087947</v>
      </c>
      <c r="F49" s="138">
        <v>2.6279730237171699</v>
      </c>
      <c r="G49" s="336">
        <v>2.0220722010092742</v>
      </c>
      <c r="H49" s="94">
        <v>0.72901388596389427</v>
      </c>
      <c r="I49" s="73">
        <v>0.67354736632514889</v>
      </c>
      <c r="J49" s="359">
        <v>0.66146721438338019</v>
      </c>
    </row>
    <row r="50" spans="1:10" x14ac:dyDescent="0.25">
      <c r="A50" s="35"/>
      <c r="B50" s="30">
        <v>905</v>
      </c>
      <c r="C50" s="5" t="s">
        <v>9</v>
      </c>
      <c r="D50" s="157" t="s">
        <v>31</v>
      </c>
      <c r="E50" s="137">
        <v>7.419552174061141</v>
      </c>
      <c r="F50" s="138">
        <v>7.8157033010664421</v>
      </c>
      <c r="G50" s="335">
        <f>SUM(G45:G49)</f>
        <v>7.7387816833213758</v>
      </c>
      <c r="H50" s="94">
        <v>0.14878389247090298</v>
      </c>
      <c r="I50" s="73">
        <v>0.14923678033991306</v>
      </c>
      <c r="J50" s="358">
        <v>0.14883634892965925</v>
      </c>
    </row>
    <row r="51" spans="1:10" ht="15.75" thickBot="1" x14ac:dyDescent="0.3">
      <c r="A51" s="35"/>
      <c r="B51" s="31"/>
      <c r="C51" s="7"/>
      <c r="D51" s="162" t="s">
        <v>139</v>
      </c>
      <c r="E51" s="146">
        <v>7.0434182780849888</v>
      </c>
      <c r="F51" s="147">
        <v>7.3786948140471686</v>
      </c>
      <c r="G51" s="337">
        <f>G50-G48</f>
        <v>7.3329543008691358</v>
      </c>
      <c r="H51" s="148">
        <v>0.16045274643308252</v>
      </c>
      <c r="I51" s="149">
        <v>0.16000753803609932</v>
      </c>
      <c r="J51" s="360">
        <v>0.16040402794701525</v>
      </c>
    </row>
    <row r="52" spans="1:10" x14ac:dyDescent="0.25">
      <c r="A52" s="35"/>
      <c r="B52" s="158">
        <v>906</v>
      </c>
      <c r="C52" s="159" t="s">
        <v>10</v>
      </c>
      <c r="D52" s="151" t="s">
        <v>51</v>
      </c>
      <c r="E52" s="152">
        <v>0.90850103943167171</v>
      </c>
      <c r="F52" s="153">
        <v>1.0056683050982407</v>
      </c>
      <c r="G52" s="334">
        <v>0.8932017395828088</v>
      </c>
      <c r="H52" s="160">
        <v>0.10889537419112726</v>
      </c>
      <c r="I52" s="161">
        <v>0.12610893400273879</v>
      </c>
      <c r="J52" s="358">
        <v>0.11135637581117935</v>
      </c>
    </row>
    <row r="53" spans="1:10" x14ac:dyDescent="0.25">
      <c r="A53" s="35"/>
      <c r="B53" s="30">
        <v>906</v>
      </c>
      <c r="C53" s="5" t="s">
        <v>10</v>
      </c>
      <c r="D53" s="155" t="s">
        <v>52</v>
      </c>
      <c r="E53" s="137">
        <v>1.3476914622446221</v>
      </c>
      <c r="F53" s="138">
        <v>1.3420121655590342</v>
      </c>
      <c r="G53" s="335">
        <v>1.158811163160105</v>
      </c>
      <c r="H53" s="94">
        <v>6.8340832206885957E-2</v>
      </c>
      <c r="I53" s="73">
        <v>7.0789408985480626E-2</v>
      </c>
      <c r="J53" s="358">
        <v>5.8854719082148725E-2</v>
      </c>
    </row>
    <row r="54" spans="1:10" x14ac:dyDescent="0.25">
      <c r="A54" s="35"/>
      <c r="B54" s="30">
        <v>906</v>
      </c>
      <c r="C54" s="5" t="s">
        <v>10</v>
      </c>
      <c r="D54" s="155" t="s">
        <v>53</v>
      </c>
      <c r="E54" s="137">
        <v>4.9747059497239954E-2</v>
      </c>
      <c r="F54" s="138">
        <v>3.5109131415921813E-2</v>
      </c>
      <c r="G54" s="335">
        <v>0.23960510470421312</v>
      </c>
      <c r="H54" s="94">
        <v>4.0090145297885335E-2</v>
      </c>
      <c r="I54" s="73">
        <v>1.7828772224777991E-2</v>
      </c>
      <c r="J54" s="358">
        <v>9.0747822138138687E-2</v>
      </c>
    </row>
    <row r="55" spans="1:10" x14ac:dyDescent="0.25">
      <c r="A55" s="35"/>
      <c r="B55" s="30">
        <v>906</v>
      </c>
      <c r="C55" s="5" t="s">
        <v>10</v>
      </c>
      <c r="D55" s="155" t="s">
        <v>54</v>
      </c>
      <c r="E55" s="137">
        <v>2.0144463973922737</v>
      </c>
      <c r="F55" s="138">
        <v>1.3978176839020287</v>
      </c>
      <c r="G55" s="335">
        <v>2.1991888013901053</v>
      </c>
      <c r="H55" s="94">
        <v>0.77400711490431706</v>
      </c>
      <c r="I55" s="73">
        <v>0.72430665480163359</v>
      </c>
      <c r="J55" s="358">
        <v>0.74637325687768719</v>
      </c>
    </row>
    <row r="56" spans="1:10" x14ac:dyDescent="0.25">
      <c r="A56" s="35"/>
      <c r="B56" s="30">
        <v>906</v>
      </c>
      <c r="C56" s="5" t="s">
        <v>10</v>
      </c>
      <c r="D56" s="155" t="s">
        <v>55</v>
      </c>
      <c r="E56" s="137">
        <v>2.0886599999999991</v>
      </c>
      <c r="F56" s="138">
        <v>1.9681800000000005</v>
      </c>
      <c r="G56" s="336">
        <v>2.3208291531219731</v>
      </c>
      <c r="H56" s="94">
        <v>0.99999999999999956</v>
      </c>
      <c r="I56" s="73">
        <v>1.0000000000000002</v>
      </c>
      <c r="J56" s="359">
        <v>0.99533353338192698</v>
      </c>
    </row>
    <row r="57" spans="1:10" x14ac:dyDescent="0.25">
      <c r="A57" s="35"/>
      <c r="B57" s="30">
        <v>906</v>
      </c>
      <c r="C57" s="5" t="s">
        <v>10</v>
      </c>
      <c r="D57" s="157" t="s">
        <v>31</v>
      </c>
      <c r="E57" s="137">
        <v>6.4090459585658071</v>
      </c>
      <c r="F57" s="138">
        <v>5.7487872859752258</v>
      </c>
      <c r="G57" s="335">
        <f>SUM(G52:G56)</f>
        <v>6.8116359619592046</v>
      </c>
      <c r="H57" s="94">
        <v>0.18852802289282125</v>
      </c>
      <c r="I57" s="73">
        <v>0.17526950813498984</v>
      </c>
      <c r="J57" s="358">
        <v>0.19118229672840206</v>
      </c>
    </row>
    <row r="58" spans="1:10" ht="15.75" thickBot="1" x14ac:dyDescent="0.3">
      <c r="A58" s="35"/>
      <c r="B58" s="31"/>
      <c r="C58" s="7"/>
      <c r="D58" s="162" t="s">
        <v>139</v>
      </c>
      <c r="E58" s="146">
        <v>4.3448525016762938</v>
      </c>
      <c r="F58" s="147">
        <v>4.3158604706572756</v>
      </c>
      <c r="G58" s="337">
        <f>G57-G55</f>
        <v>4.6124471605690989</v>
      </c>
      <c r="H58" s="148">
        <v>0.144099800099971</v>
      </c>
      <c r="I58" s="149">
        <v>0.14933468384753654</v>
      </c>
      <c r="J58" s="360">
        <v>0.14555679752377695</v>
      </c>
    </row>
    <row r="59" spans="1:10" x14ac:dyDescent="0.25">
      <c r="A59" s="35"/>
      <c r="B59" s="158">
        <v>907</v>
      </c>
      <c r="C59" s="159" t="s">
        <v>11</v>
      </c>
      <c r="D59" s="151" t="s">
        <v>51</v>
      </c>
      <c r="E59" s="152">
        <v>0.41911550645343582</v>
      </c>
      <c r="F59" s="153">
        <v>0.51631782468850096</v>
      </c>
      <c r="G59" s="334">
        <v>0.40589892074339934</v>
      </c>
      <c r="H59" s="160">
        <v>3.7328339761132028E-2</v>
      </c>
      <c r="I59" s="161">
        <v>4.2757823731594889E-2</v>
      </c>
      <c r="J59" s="358">
        <v>3.1436861288906943E-2</v>
      </c>
    </row>
    <row r="60" spans="1:10" x14ac:dyDescent="0.25">
      <c r="A60" s="35"/>
      <c r="B60" s="30">
        <v>907</v>
      </c>
      <c r="C60" s="5" t="s">
        <v>11</v>
      </c>
      <c r="D60" s="155" t="s">
        <v>52</v>
      </c>
      <c r="E60" s="137">
        <v>1.4655471786592456</v>
      </c>
      <c r="F60" s="138">
        <v>1.5917143081967893</v>
      </c>
      <c r="G60" s="335">
        <v>1.6537547048812433</v>
      </c>
      <c r="H60" s="94">
        <v>7.1438357027189842E-2</v>
      </c>
      <c r="I60" s="73">
        <v>7.2232287918968657E-2</v>
      </c>
      <c r="J60" s="358">
        <v>7.546577388219676E-2</v>
      </c>
    </row>
    <row r="61" spans="1:10" x14ac:dyDescent="0.25">
      <c r="A61" s="35"/>
      <c r="B61" s="30">
        <v>907</v>
      </c>
      <c r="C61" s="5" t="s">
        <v>11</v>
      </c>
      <c r="D61" s="155" t="s">
        <v>53</v>
      </c>
      <c r="E61" s="137">
        <v>0.24946451119051999</v>
      </c>
      <c r="F61" s="138">
        <v>0.2049167909569195</v>
      </c>
      <c r="G61" s="335">
        <v>0.13646964452035415</v>
      </c>
      <c r="H61" s="94">
        <v>7.898320732970919E-2</v>
      </c>
      <c r="I61" s="73">
        <v>6.6989039071095893E-2</v>
      </c>
      <c r="J61" s="358">
        <v>3.5766703232916391E-2</v>
      </c>
    </row>
    <row r="62" spans="1:10" x14ac:dyDescent="0.25">
      <c r="A62" s="35"/>
      <c r="B62" s="30">
        <v>907</v>
      </c>
      <c r="C62" s="5" t="s">
        <v>11</v>
      </c>
      <c r="D62" s="155" t="s">
        <v>54</v>
      </c>
      <c r="E62" s="137">
        <v>0</v>
      </c>
      <c r="F62" s="138">
        <v>0</v>
      </c>
      <c r="G62" s="335">
        <v>0</v>
      </c>
      <c r="H62" s="94" t="s">
        <v>157</v>
      </c>
      <c r="I62" s="356" t="s">
        <v>157</v>
      </c>
      <c r="J62" s="361" t="s">
        <v>157</v>
      </c>
    </row>
    <row r="63" spans="1:10" x14ac:dyDescent="0.25">
      <c r="A63" s="35"/>
      <c r="B63" s="30">
        <v>907</v>
      </c>
      <c r="C63" s="5" t="s">
        <v>11</v>
      </c>
      <c r="D63" s="155" t="s">
        <v>55</v>
      </c>
      <c r="E63" s="137">
        <v>2.0000599999999999</v>
      </c>
      <c r="F63" s="138">
        <v>2.0000599999999995</v>
      </c>
      <c r="G63" s="336">
        <v>2.4064573976261445</v>
      </c>
      <c r="H63" s="94">
        <v>1</v>
      </c>
      <c r="I63" s="73">
        <v>0.99999999999999978</v>
      </c>
      <c r="J63" s="359">
        <v>0.9995627837999197</v>
      </c>
    </row>
    <row r="64" spans="1:10" x14ac:dyDescent="0.25">
      <c r="A64" s="35"/>
      <c r="B64" s="30">
        <v>907</v>
      </c>
      <c r="C64" s="5" t="s">
        <v>11</v>
      </c>
      <c r="D64" s="157" t="s">
        <v>31</v>
      </c>
      <c r="E64" s="137">
        <v>4.1341871963032011</v>
      </c>
      <c r="F64" s="138">
        <v>4.3130089238422089</v>
      </c>
      <c r="G64" s="335">
        <f>SUM(G59:G63)</f>
        <v>4.6025806677711412</v>
      </c>
      <c r="H64" s="94">
        <v>0.11203404109688665</v>
      </c>
      <c r="I64" s="73">
        <v>0.11010868452286147</v>
      </c>
      <c r="J64" s="358">
        <v>0.11212518305186953</v>
      </c>
    </row>
    <row r="65" spans="1:10" ht="15.75" thickBot="1" x14ac:dyDescent="0.3">
      <c r="A65" s="35"/>
      <c r="B65" s="31"/>
      <c r="C65" s="7"/>
      <c r="D65" s="162" t="s">
        <v>139</v>
      </c>
      <c r="E65" s="146">
        <v>3.8847226851126813</v>
      </c>
      <c r="F65" s="147">
        <v>4.1080921328852895</v>
      </c>
      <c r="G65" s="337">
        <f>G64-G62</f>
        <v>4.6025806677711412</v>
      </c>
      <c r="H65" s="148">
        <v>0.11512772785100553</v>
      </c>
      <c r="I65" s="149">
        <v>0.11376129474744451</v>
      </c>
      <c r="J65" s="360">
        <v>0.11995021151243059</v>
      </c>
    </row>
    <row r="66" spans="1:10" x14ac:dyDescent="0.25">
      <c r="A66" s="35"/>
      <c r="B66" s="158">
        <v>908</v>
      </c>
      <c r="C66" s="159" t="s">
        <v>12</v>
      </c>
      <c r="D66" s="151" t="s">
        <v>51</v>
      </c>
      <c r="E66" s="152">
        <v>0.68817126656241867</v>
      </c>
      <c r="F66" s="153">
        <v>0.98656211385474857</v>
      </c>
      <c r="G66" s="334">
        <v>0.97862143921538047</v>
      </c>
      <c r="H66" s="160">
        <v>6.0180502396338535E-2</v>
      </c>
      <c r="I66" s="161">
        <v>8.1169533998123183E-2</v>
      </c>
      <c r="J66" s="358">
        <v>8.1271062805175501E-2</v>
      </c>
    </row>
    <row r="67" spans="1:10" x14ac:dyDescent="0.25">
      <c r="A67" s="35"/>
      <c r="B67" s="30">
        <v>908</v>
      </c>
      <c r="C67" s="5" t="s">
        <v>12</v>
      </c>
      <c r="D67" s="155" t="s">
        <v>52</v>
      </c>
      <c r="E67" s="137">
        <v>2.8496803592492985</v>
      </c>
      <c r="F67" s="138">
        <v>3.1005742197538888</v>
      </c>
      <c r="G67" s="335">
        <v>3.0034123634703507</v>
      </c>
      <c r="H67" s="94">
        <v>0.15245128283416248</v>
      </c>
      <c r="I67" s="73">
        <v>0.1573398764326131</v>
      </c>
      <c r="J67" s="358">
        <v>0.14587553194858924</v>
      </c>
    </row>
    <row r="68" spans="1:10" x14ac:dyDescent="0.25">
      <c r="A68" s="35"/>
      <c r="B68" s="30">
        <v>908</v>
      </c>
      <c r="C68" s="5" t="s">
        <v>12</v>
      </c>
      <c r="D68" s="155" t="s">
        <v>53</v>
      </c>
      <c r="E68" s="137">
        <v>0.59593909726984484</v>
      </c>
      <c r="F68" s="138">
        <v>0.67402718225326175</v>
      </c>
      <c r="G68" s="335">
        <v>0.38356095967089843</v>
      </c>
      <c r="H68" s="94">
        <v>0.193643898381753</v>
      </c>
      <c r="I68" s="73">
        <v>0.2088226108754587</v>
      </c>
      <c r="J68" s="358">
        <v>0.1429591986876301</v>
      </c>
    </row>
    <row r="69" spans="1:10" x14ac:dyDescent="0.25">
      <c r="A69" s="35"/>
      <c r="B69" s="30">
        <v>908</v>
      </c>
      <c r="C69" s="5" t="s">
        <v>12</v>
      </c>
      <c r="D69" s="155" t="s">
        <v>54</v>
      </c>
      <c r="E69" s="137">
        <v>0.89708892442445254</v>
      </c>
      <c r="F69" s="138">
        <v>0.93728907628478331</v>
      </c>
      <c r="G69" s="335">
        <v>2.6870989761997857E-4</v>
      </c>
      <c r="H69" s="94">
        <v>0.23779441024467668</v>
      </c>
      <c r="I69" s="73">
        <v>0.24170452966859901</v>
      </c>
      <c r="J69" s="358">
        <v>1.6055130200097904E-4</v>
      </c>
    </row>
    <row r="70" spans="1:10" x14ac:dyDescent="0.25">
      <c r="A70" s="35"/>
      <c r="B70" s="30">
        <v>908</v>
      </c>
      <c r="C70" s="5" t="s">
        <v>12</v>
      </c>
      <c r="D70" s="155" t="s">
        <v>55</v>
      </c>
      <c r="E70" s="137">
        <v>2.4079230655034749</v>
      </c>
      <c r="F70" s="138">
        <v>1.9531590675743926</v>
      </c>
      <c r="G70" s="336">
        <v>2.4559909261311907</v>
      </c>
      <c r="H70" s="94">
        <v>0.53685370168964386</v>
      </c>
      <c r="I70" s="73">
        <v>0.48720816476781353</v>
      </c>
      <c r="J70" s="359">
        <v>0.56674272326681097</v>
      </c>
    </row>
    <row r="71" spans="1:10" x14ac:dyDescent="0.25">
      <c r="A71" s="35"/>
      <c r="B71" s="30">
        <v>908</v>
      </c>
      <c r="C71" s="5" t="s">
        <v>12</v>
      </c>
      <c r="D71" s="157" t="s">
        <v>31</v>
      </c>
      <c r="E71" s="137">
        <v>7.4388027130094896</v>
      </c>
      <c r="F71" s="138">
        <v>7.6516116597210759</v>
      </c>
      <c r="G71" s="335">
        <f>SUM(G66:G70)</f>
        <v>6.8218543983854403</v>
      </c>
      <c r="H71" s="94">
        <v>0.17940903457844487</v>
      </c>
      <c r="I71" s="73">
        <v>0.17804789060531154</v>
      </c>
      <c r="J71" s="358">
        <v>0.16509604425078483</v>
      </c>
    </row>
    <row r="72" spans="1:10" ht="15.75" thickBot="1" x14ac:dyDescent="0.3">
      <c r="A72" s="35"/>
      <c r="B72" s="31"/>
      <c r="C72" s="7"/>
      <c r="D72" s="162" t="s">
        <v>139</v>
      </c>
      <c r="E72" s="146">
        <v>5.9457746913151919</v>
      </c>
      <c r="F72" s="147">
        <v>6.0402954011830303</v>
      </c>
      <c r="G72" s="337">
        <f>G71-G69</f>
        <v>6.8215856884878203</v>
      </c>
      <c r="H72" s="148">
        <v>0.17177979951662906</v>
      </c>
      <c r="I72" s="149">
        <v>0.16839670207237778</v>
      </c>
      <c r="J72" s="360">
        <v>0.17417088508166148</v>
      </c>
    </row>
    <row r="73" spans="1:10" x14ac:dyDescent="0.25">
      <c r="A73" s="35"/>
      <c r="B73" s="158">
        <v>909</v>
      </c>
      <c r="C73" s="159" t="s">
        <v>13</v>
      </c>
      <c r="D73" s="151" t="s">
        <v>51</v>
      </c>
      <c r="E73" s="152">
        <v>1.2168811012789618</v>
      </c>
      <c r="F73" s="153">
        <v>1.5206081348984493</v>
      </c>
      <c r="G73" s="334">
        <v>1.1111633777505687</v>
      </c>
      <c r="H73" s="160">
        <v>6.1949733914860521E-2</v>
      </c>
      <c r="I73" s="161">
        <v>7.6101790224152713E-2</v>
      </c>
      <c r="J73" s="358">
        <v>5.2673129881115062E-2</v>
      </c>
    </row>
    <row r="74" spans="1:10" x14ac:dyDescent="0.25">
      <c r="A74" s="35"/>
      <c r="B74" s="30">
        <v>909</v>
      </c>
      <c r="C74" s="5" t="s">
        <v>13</v>
      </c>
      <c r="D74" s="155" t="s">
        <v>52</v>
      </c>
      <c r="E74" s="137">
        <v>3.3329995378266242</v>
      </c>
      <c r="F74" s="138">
        <v>3.6545908801445393</v>
      </c>
      <c r="G74" s="335">
        <v>5.2294673469179633</v>
      </c>
      <c r="H74" s="94">
        <v>9.2064613120759461E-2</v>
      </c>
      <c r="I74" s="73">
        <v>9.4731211379607758E-2</v>
      </c>
      <c r="J74" s="358">
        <v>0.1320818714931713</v>
      </c>
    </row>
    <row r="75" spans="1:10" x14ac:dyDescent="0.25">
      <c r="A75" s="35"/>
      <c r="B75" s="30">
        <v>909</v>
      </c>
      <c r="C75" s="5" t="s">
        <v>13</v>
      </c>
      <c r="D75" s="155" t="s">
        <v>53</v>
      </c>
      <c r="E75" s="137">
        <v>0.49560007499260489</v>
      </c>
      <c r="F75" s="138">
        <v>0.49731462933215165</v>
      </c>
      <c r="G75" s="335">
        <v>5.5440678920108351E-2</v>
      </c>
      <c r="H75" s="94">
        <v>0.14514317364246196</v>
      </c>
      <c r="I75" s="73">
        <v>0.13594442907538409</v>
      </c>
      <c r="J75" s="358">
        <v>1.5288624101379201E-2</v>
      </c>
    </row>
    <row r="76" spans="1:10" x14ac:dyDescent="0.25">
      <c r="A76" s="35"/>
      <c r="B76" s="30">
        <v>909</v>
      </c>
      <c r="C76" s="5" t="s">
        <v>13</v>
      </c>
      <c r="D76" s="155" t="s">
        <v>54</v>
      </c>
      <c r="E76" s="137">
        <v>1.0000299999999991</v>
      </c>
      <c r="F76" s="138">
        <v>0.91925999999999897</v>
      </c>
      <c r="G76" s="335">
        <v>0.92238731732522239</v>
      </c>
      <c r="H76" s="94">
        <v>0.33333333333333304</v>
      </c>
      <c r="I76" s="73">
        <v>0.33333333333333298</v>
      </c>
      <c r="J76" s="358">
        <v>0.30756393520702574</v>
      </c>
    </row>
    <row r="77" spans="1:10" x14ac:dyDescent="0.25">
      <c r="A77" s="35"/>
      <c r="B77" s="30">
        <v>909</v>
      </c>
      <c r="C77" s="5" t="s">
        <v>13</v>
      </c>
      <c r="D77" s="155" t="s">
        <v>55</v>
      </c>
      <c r="E77" s="137">
        <v>3.005624460686728</v>
      </c>
      <c r="F77" s="138">
        <v>3.0429911008934734</v>
      </c>
      <c r="G77" s="336">
        <v>2.4741731448751954</v>
      </c>
      <c r="H77" s="94">
        <v>0.88753121532163826</v>
      </c>
      <c r="I77" s="73">
        <v>0.76449571546845241</v>
      </c>
      <c r="J77" s="359">
        <v>0.85201440295160491</v>
      </c>
    </row>
    <row r="78" spans="1:10" x14ac:dyDescent="0.25">
      <c r="A78" s="35"/>
      <c r="B78" s="30">
        <v>909</v>
      </c>
      <c r="C78" s="5" t="s">
        <v>13</v>
      </c>
      <c r="D78" s="157" t="s">
        <v>31</v>
      </c>
      <c r="E78" s="137">
        <v>9.0511351747849176</v>
      </c>
      <c r="F78" s="138">
        <v>9.6347647452686118</v>
      </c>
      <c r="G78" s="335">
        <f>SUM(G73:G77)</f>
        <v>9.7926318657890583</v>
      </c>
      <c r="H78" s="94">
        <v>0.13787579656753526</v>
      </c>
      <c r="I78" s="73">
        <v>0.13972304642933442</v>
      </c>
      <c r="J78" s="358">
        <v>0.13946189107619777</v>
      </c>
    </row>
    <row r="79" spans="1:10" ht="15.75" thickBot="1" x14ac:dyDescent="0.3">
      <c r="A79" s="35"/>
      <c r="B79" s="31"/>
      <c r="C79" s="7"/>
      <c r="D79" s="162" t="s">
        <v>139</v>
      </c>
      <c r="E79" s="146">
        <v>7.5555050997923141</v>
      </c>
      <c r="F79" s="147">
        <v>8.2181901159364621</v>
      </c>
      <c r="G79" s="337">
        <f>G78-G76</f>
        <v>8.8702445484638357</v>
      </c>
      <c r="H79" s="148">
        <v>0.1275570283578441</v>
      </c>
      <c r="I79" s="149">
        <v>0.1314066052267289</v>
      </c>
      <c r="J79" s="360">
        <v>0.13861502456038838</v>
      </c>
    </row>
    <row r="80" spans="1:10" x14ac:dyDescent="0.25">
      <c r="A80" s="35"/>
      <c r="B80" s="158">
        <v>910</v>
      </c>
      <c r="C80" s="159" t="s">
        <v>14</v>
      </c>
      <c r="D80" s="151" t="s">
        <v>51</v>
      </c>
      <c r="E80" s="152">
        <v>1.0718893572306505</v>
      </c>
      <c r="F80" s="153">
        <v>1.1896273226548795</v>
      </c>
      <c r="G80" s="334">
        <v>1.0182005040368296</v>
      </c>
      <c r="H80" s="160">
        <v>8.1816182898702364E-2</v>
      </c>
      <c r="I80" s="161">
        <v>8.4734066974764086E-2</v>
      </c>
      <c r="J80" s="358">
        <v>6.783250562684609E-2</v>
      </c>
    </row>
    <row r="81" spans="1:10" x14ac:dyDescent="0.25">
      <c r="A81" s="35"/>
      <c r="B81" s="30">
        <v>910</v>
      </c>
      <c r="C81" s="5" t="s">
        <v>14</v>
      </c>
      <c r="D81" s="155" t="s">
        <v>52</v>
      </c>
      <c r="E81" s="137">
        <v>1.7902019933329618</v>
      </c>
      <c r="F81" s="138">
        <v>2.4367827684479382</v>
      </c>
      <c r="G81" s="335">
        <v>2.5982021988007347</v>
      </c>
      <c r="H81" s="94">
        <v>6.8925950438706987E-2</v>
      </c>
      <c r="I81" s="73">
        <v>9.5199954073664772E-2</v>
      </c>
      <c r="J81" s="358">
        <v>9.9193805672418464E-2</v>
      </c>
    </row>
    <row r="82" spans="1:10" x14ac:dyDescent="0.25">
      <c r="A82" s="35"/>
      <c r="B82" s="30">
        <v>910</v>
      </c>
      <c r="C82" s="5" t="s">
        <v>14</v>
      </c>
      <c r="D82" s="155" t="s">
        <v>53</v>
      </c>
      <c r="E82" s="137">
        <v>6.7629915961884474E-2</v>
      </c>
      <c r="F82" s="138">
        <v>3.2738574316706792E-2</v>
      </c>
      <c r="G82" s="335">
        <v>3.3194482893230048E-3</v>
      </c>
      <c r="H82" s="94">
        <v>3.0790836021127227E-2</v>
      </c>
      <c r="I82" s="73">
        <v>2.8857271323672797E-2</v>
      </c>
      <c r="J82" s="358">
        <v>2.52281803759244E-3</v>
      </c>
    </row>
    <row r="83" spans="1:10" x14ac:dyDescent="0.25">
      <c r="A83" s="35"/>
      <c r="B83" s="30">
        <v>910</v>
      </c>
      <c r="C83" s="5" t="s">
        <v>14</v>
      </c>
      <c r="D83" s="155" t="s">
        <v>54</v>
      </c>
      <c r="E83" s="137">
        <v>1.4644518413112147E-4</v>
      </c>
      <c r="F83" s="138">
        <v>0</v>
      </c>
      <c r="G83" s="335">
        <v>0</v>
      </c>
      <c r="H83" s="94">
        <v>1.6566384702442499E-4</v>
      </c>
      <c r="I83" s="73">
        <v>0</v>
      </c>
      <c r="J83" s="358">
        <v>0</v>
      </c>
    </row>
    <row r="84" spans="1:10" x14ac:dyDescent="0.25">
      <c r="A84" s="35"/>
      <c r="B84" s="30">
        <v>910</v>
      </c>
      <c r="C84" s="5" t="s">
        <v>14</v>
      </c>
      <c r="D84" s="155" t="s">
        <v>55</v>
      </c>
      <c r="E84" s="137">
        <v>2.5639831305435643</v>
      </c>
      <c r="F84" s="138">
        <v>2.6767696722317216</v>
      </c>
      <c r="G84" s="336">
        <v>4.1121474106571432</v>
      </c>
      <c r="H84" s="94">
        <v>0.95315003681903199</v>
      </c>
      <c r="I84" s="73">
        <v>0.844838583828872</v>
      </c>
      <c r="J84" s="359">
        <v>0.90781492248022899</v>
      </c>
    </row>
    <row r="85" spans="1:10" x14ac:dyDescent="0.25">
      <c r="A85" s="35"/>
      <c r="B85" s="30">
        <v>910</v>
      </c>
      <c r="C85" s="5" t="s">
        <v>14</v>
      </c>
      <c r="D85" s="157" t="s">
        <v>31</v>
      </c>
      <c r="E85" s="137">
        <v>5.4938508422531918</v>
      </c>
      <c r="F85" s="138">
        <v>6.335918337651246</v>
      </c>
      <c r="G85" s="335">
        <f>SUM(G80:G84)</f>
        <v>7.7318695617840305</v>
      </c>
      <c r="H85" s="94">
        <v>0.12250904721215652</v>
      </c>
      <c r="I85" s="73">
        <v>0.14160926018603542</v>
      </c>
      <c r="J85" s="358">
        <v>0.16165060263081871</v>
      </c>
    </row>
    <row r="86" spans="1:10" ht="15.75" thickBot="1" x14ac:dyDescent="0.3">
      <c r="A86" s="35"/>
      <c r="B86" s="31"/>
      <c r="C86" s="7"/>
      <c r="D86" s="162" t="s">
        <v>139</v>
      </c>
      <c r="E86" s="146">
        <v>5.4260744811071762</v>
      </c>
      <c r="F86" s="147">
        <v>6.3031797633345388</v>
      </c>
      <c r="G86" s="337">
        <f>G85-G83</f>
        <v>7.7318695617840305</v>
      </c>
      <c r="H86" s="148">
        <v>0.12992219575331154</v>
      </c>
      <c r="I86" s="149">
        <v>0.14725545121270364</v>
      </c>
      <c r="J86" s="360">
        <v>0.16899130031156007</v>
      </c>
    </row>
    <row r="87" spans="1:10" x14ac:dyDescent="0.25">
      <c r="A87" s="35"/>
      <c r="B87" s="158">
        <v>911</v>
      </c>
      <c r="C87" s="159" t="s">
        <v>15</v>
      </c>
      <c r="D87" s="151" t="s">
        <v>51</v>
      </c>
      <c r="E87" s="152">
        <v>1.1513660950349147</v>
      </c>
      <c r="F87" s="153">
        <v>1.1675222869132751</v>
      </c>
      <c r="G87" s="334">
        <v>1.38612323431758</v>
      </c>
      <c r="H87" s="160">
        <v>7.7664446190115172E-2</v>
      </c>
      <c r="I87" s="161">
        <v>7.3399484039030502E-2</v>
      </c>
      <c r="J87" s="358">
        <v>8.8412331869976546E-2</v>
      </c>
    </row>
    <row r="88" spans="1:10" x14ac:dyDescent="0.25">
      <c r="A88" s="35"/>
      <c r="B88" s="30">
        <v>911</v>
      </c>
      <c r="C88" s="5" t="s">
        <v>15</v>
      </c>
      <c r="D88" s="155" t="s">
        <v>52</v>
      </c>
      <c r="E88" s="137">
        <v>3.854914581826919</v>
      </c>
      <c r="F88" s="138">
        <v>4.0192516775545686</v>
      </c>
      <c r="G88" s="335">
        <v>3.6045740518043887</v>
      </c>
      <c r="H88" s="94">
        <v>0.12726808243281612</v>
      </c>
      <c r="I88" s="73">
        <v>0.12147429788850961</v>
      </c>
      <c r="J88" s="358">
        <v>0.10361877960324091</v>
      </c>
    </row>
    <row r="89" spans="1:10" x14ac:dyDescent="0.25">
      <c r="A89" s="35"/>
      <c r="B89" s="30">
        <v>911</v>
      </c>
      <c r="C89" s="5" t="s">
        <v>15</v>
      </c>
      <c r="D89" s="155" t="s">
        <v>53</v>
      </c>
      <c r="E89" s="137">
        <v>0.12549168123402168</v>
      </c>
      <c r="F89" s="138">
        <v>0.11870330696655471</v>
      </c>
      <c r="G89" s="335">
        <v>0.11844389059759045</v>
      </c>
      <c r="H89" s="94">
        <v>5.6965805193093605E-2</v>
      </c>
      <c r="I89" s="73">
        <v>4.4539238826686291E-2</v>
      </c>
      <c r="J89" s="358">
        <v>5.8209106839782997E-2</v>
      </c>
    </row>
    <row r="90" spans="1:10" x14ac:dyDescent="0.25">
      <c r="A90" s="35"/>
      <c r="B90" s="30">
        <v>911</v>
      </c>
      <c r="C90" s="5" t="s">
        <v>15</v>
      </c>
      <c r="D90" s="155" t="s">
        <v>54</v>
      </c>
      <c r="E90" s="137">
        <v>1.00003</v>
      </c>
      <c r="F90" s="138">
        <v>0.62258999477869048</v>
      </c>
      <c r="G90" s="335">
        <v>1.0829048729847297</v>
      </c>
      <c r="H90" s="94">
        <v>1</v>
      </c>
      <c r="I90" s="73">
        <v>0.43091478795045057</v>
      </c>
      <c r="J90" s="358">
        <v>0.90091170038912294</v>
      </c>
    </row>
    <row r="91" spans="1:10" x14ac:dyDescent="0.25">
      <c r="A91" s="35"/>
      <c r="B91" s="30">
        <v>911</v>
      </c>
      <c r="C91" s="5" t="s">
        <v>15</v>
      </c>
      <c r="D91" s="155" t="s">
        <v>55</v>
      </c>
      <c r="E91" s="137">
        <v>3.4455888116998468</v>
      </c>
      <c r="F91" s="138">
        <v>3.3742127352244036</v>
      </c>
      <c r="G91" s="336">
        <v>3.2163496323067009</v>
      </c>
      <c r="H91" s="94">
        <v>0.88776378741107043</v>
      </c>
      <c r="I91" s="73">
        <v>0.8753003266538355</v>
      </c>
      <c r="J91" s="359">
        <v>0.86532424132461494</v>
      </c>
    </row>
    <row r="92" spans="1:10" x14ac:dyDescent="0.25">
      <c r="A92" s="35"/>
      <c r="B92" s="30">
        <v>911</v>
      </c>
      <c r="C92" s="5" t="s">
        <v>15</v>
      </c>
      <c r="D92" s="157" t="s">
        <v>31</v>
      </c>
      <c r="E92" s="137">
        <v>9.5773911697957015</v>
      </c>
      <c r="F92" s="138">
        <v>9.3022800014374916</v>
      </c>
      <c r="G92" s="335">
        <f>SUM(G87:G91)</f>
        <v>9.4083956820109904</v>
      </c>
      <c r="H92" s="94">
        <v>0.18347928513619291</v>
      </c>
      <c r="I92" s="73">
        <v>0.1633166861622066</v>
      </c>
      <c r="J92" s="358">
        <v>0.16385635031618681</v>
      </c>
    </row>
    <row r="93" spans="1:10" ht="15.75" thickBot="1" x14ac:dyDescent="0.3">
      <c r="A93" s="35"/>
      <c r="B93" s="31"/>
      <c r="C93" s="7"/>
      <c r="D93" s="162" t="s">
        <v>139</v>
      </c>
      <c r="E93" s="146">
        <v>8.4518694885616785</v>
      </c>
      <c r="F93" s="147">
        <v>8.560986699692247</v>
      </c>
      <c r="G93" s="337">
        <f>G92-G90</f>
        <v>8.3254908090262614</v>
      </c>
      <c r="H93" s="148">
        <v>0.17250191829833739</v>
      </c>
      <c r="I93" s="149">
        <v>0.1619908251041749</v>
      </c>
      <c r="J93" s="360">
        <v>0.15147253306562949</v>
      </c>
    </row>
    <row r="94" spans="1:10" x14ac:dyDescent="0.25">
      <c r="A94" s="35"/>
      <c r="B94" s="158">
        <v>912</v>
      </c>
      <c r="C94" s="159" t="s">
        <v>16</v>
      </c>
      <c r="D94" s="151" t="s">
        <v>51</v>
      </c>
      <c r="E94" s="152">
        <v>1.9817023854629221</v>
      </c>
      <c r="F94" s="153">
        <v>1.5818062456955995</v>
      </c>
      <c r="G94" s="334">
        <v>0.85595428867957135</v>
      </c>
      <c r="H94" s="160">
        <v>0.10440546517001216</v>
      </c>
      <c r="I94" s="161">
        <v>7.9475729836622683E-2</v>
      </c>
      <c r="J94" s="358">
        <v>4.1187212067707091E-2</v>
      </c>
    </row>
    <row r="95" spans="1:10" x14ac:dyDescent="0.25">
      <c r="A95" s="35"/>
      <c r="B95" s="30">
        <v>912</v>
      </c>
      <c r="C95" s="5" t="s">
        <v>16</v>
      </c>
      <c r="D95" s="155" t="s">
        <v>52</v>
      </c>
      <c r="E95" s="137">
        <v>2.8318042768035498</v>
      </c>
      <c r="F95" s="138">
        <v>3.4044026212717311</v>
      </c>
      <c r="G95" s="335">
        <v>3.4836630329587055</v>
      </c>
      <c r="H95" s="94">
        <v>6.6921284703425107E-2</v>
      </c>
      <c r="I95" s="73">
        <v>7.9802688012183029E-2</v>
      </c>
      <c r="J95" s="358">
        <v>8.015181156149187E-2</v>
      </c>
    </row>
    <row r="96" spans="1:10" x14ac:dyDescent="0.25">
      <c r="A96" s="35"/>
      <c r="B96" s="30">
        <v>912</v>
      </c>
      <c r="C96" s="5" t="s">
        <v>16</v>
      </c>
      <c r="D96" s="155" t="s">
        <v>53</v>
      </c>
      <c r="E96" s="137">
        <v>4.3191388447762165E-2</v>
      </c>
      <c r="F96" s="138">
        <v>8.7632095793464537E-2</v>
      </c>
      <c r="G96" s="335">
        <v>4.8375927151020973E-2</v>
      </c>
      <c r="H96" s="94">
        <v>1.61960823344116E-2</v>
      </c>
      <c r="I96" s="73">
        <v>2.1907147662459634E-2</v>
      </c>
      <c r="J96" s="358">
        <v>1.2093498047833329E-2</v>
      </c>
    </row>
    <row r="97" spans="1:10" x14ac:dyDescent="0.25">
      <c r="A97" s="35"/>
      <c r="B97" s="30">
        <v>912</v>
      </c>
      <c r="C97" s="5" t="s">
        <v>16</v>
      </c>
      <c r="D97" s="155" t="s">
        <v>54</v>
      </c>
      <c r="E97" s="137">
        <v>0.47749769632335176</v>
      </c>
      <c r="F97" s="138">
        <v>0.54284752930950464</v>
      </c>
      <c r="G97" s="335">
        <v>0.18563534271501847</v>
      </c>
      <c r="H97" s="94">
        <v>0.44007787464250003</v>
      </c>
      <c r="I97" s="73">
        <v>0.44631422548035798</v>
      </c>
      <c r="J97" s="358">
        <v>0.22549632874775999</v>
      </c>
    </row>
    <row r="98" spans="1:10" x14ac:dyDescent="0.25">
      <c r="A98" s="35"/>
      <c r="B98" s="30">
        <v>912</v>
      </c>
      <c r="C98" s="5" t="s">
        <v>16</v>
      </c>
      <c r="D98" s="155" t="s">
        <v>55</v>
      </c>
      <c r="E98" s="137">
        <v>3.9913108144979956</v>
      </c>
      <c r="F98" s="138">
        <v>4.9916569761477234</v>
      </c>
      <c r="G98" s="336">
        <v>5.0513818331550899</v>
      </c>
      <c r="H98" s="94">
        <v>0.99549327190188897</v>
      </c>
      <c r="I98" s="73">
        <v>0.99491287459244504</v>
      </c>
      <c r="J98" s="359">
        <v>0.9983106155925261</v>
      </c>
    </row>
    <row r="99" spans="1:10" x14ac:dyDescent="0.25">
      <c r="A99" s="35"/>
      <c r="B99" s="30">
        <v>912</v>
      </c>
      <c r="C99" s="5" t="s">
        <v>16</v>
      </c>
      <c r="D99" s="157" t="s">
        <v>31</v>
      </c>
      <c r="E99" s="137">
        <v>9.3255065615355814</v>
      </c>
      <c r="F99" s="138">
        <v>10.608345468218022</v>
      </c>
      <c r="G99" s="335">
        <f>SUM(G94:G98)</f>
        <v>9.6250104246594059</v>
      </c>
      <c r="H99" s="94">
        <v>0.13503979455858406</v>
      </c>
      <c r="I99" s="73">
        <v>0.14572525650777146</v>
      </c>
      <c r="J99" s="358">
        <v>0.12984194137921817</v>
      </c>
    </row>
    <row r="100" spans="1:10" ht="15.75" thickBot="1" x14ac:dyDescent="0.3">
      <c r="A100" s="35"/>
      <c r="B100" s="31"/>
      <c r="C100" s="7"/>
      <c r="D100" s="162" t="s">
        <v>139</v>
      </c>
      <c r="E100" s="146">
        <v>8.804817476764466</v>
      </c>
      <c r="F100" s="147">
        <v>9.9778658431150546</v>
      </c>
      <c r="G100" s="337">
        <f>G99-G97</f>
        <v>9.4393750819443873</v>
      </c>
      <c r="H100" s="148">
        <v>0.13482472234052098</v>
      </c>
      <c r="I100" s="149">
        <v>0.14764428646979888</v>
      </c>
      <c r="J100" s="360">
        <v>0.13550192935939898</v>
      </c>
    </row>
    <row r="101" spans="1:10" x14ac:dyDescent="0.25">
      <c r="A101" s="35"/>
      <c r="B101" s="158">
        <v>913</v>
      </c>
      <c r="C101" s="159" t="s">
        <v>17</v>
      </c>
      <c r="D101" s="151" t="s">
        <v>51</v>
      </c>
      <c r="E101" s="152">
        <v>0.799954083756655</v>
      </c>
      <c r="F101" s="153">
        <v>0.87325917188274993</v>
      </c>
      <c r="G101" s="334">
        <v>0.73734650317871153</v>
      </c>
      <c r="H101" s="160">
        <v>7.7017674044098511E-2</v>
      </c>
      <c r="I101" s="161">
        <v>8.4795121977727733E-2</v>
      </c>
      <c r="J101" s="358">
        <v>6.6326509786767518E-2</v>
      </c>
    </row>
    <row r="102" spans="1:10" x14ac:dyDescent="0.25">
      <c r="A102" s="35"/>
      <c r="B102" s="30">
        <v>913</v>
      </c>
      <c r="C102" s="5" t="s">
        <v>17</v>
      </c>
      <c r="D102" s="155" t="s">
        <v>52</v>
      </c>
      <c r="E102" s="137">
        <v>2.1668093192482378</v>
      </c>
      <c r="F102" s="138">
        <v>3.1204866802752678</v>
      </c>
      <c r="G102" s="335">
        <v>2.4026138343905994</v>
      </c>
      <c r="H102" s="94">
        <v>0.1113776223461696</v>
      </c>
      <c r="I102" s="73">
        <v>0.14144881191444533</v>
      </c>
      <c r="J102" s="358">
        <v>0.11479732289514447</v>
      </c>
    </row>
    <row r="103" spans="1:10" x14ac:dyDescent="0.25">
      <c r="A103" s="35"/>
      <c r="B103" s="30">
        <v>913</v>
      </c>
      <c r="C103" s="5" t="s">
        <v>17</v>
      </c>
      <c r="D103" s="155" t="s">
        <v>53</v>
      </c>
      <c r="E103" s="137">
        <v>6.9049863702705785E-2</v>
      </c>
      <c r="F103" s="138">
        <v>9.7135567501121414E-2</v>
      </c>
      <c r="G103" s="335">
        <v>0.69467834584518362</v>
      </c>
      <c r="H103" s="94">
        <v>5.5906746636039305E-2</v>
      </c>
      <c r="I103" s="73">
        <v>0.14245676165359664</v>
      </c>
      <c r="J103" s="358">
        <v>0.34732875306</v>
      </c>
    </row>
    <row r="104" spans="1:10" x14ac:dyDescent="0.25">
      <c r="A104" s="35"/>
      <c r="B104" s="30">
        <v>913</v>
      </c>
      <c r="C104" s="5" t="s">
        <v>17</v>
      </c>
      <c r="D104" s="155" t="s">
        <v>54</v>
      </c>
      <c r="E104" s="137">
        <v>0.41323030879732359</v>
      </c>
      <c r="F104" s="138">
        <v>0.47035650911328225</v>
      </c>
      <c r="G104" s="335">
        <v>0.47168358701610807</v>
      </c>
      <c r="H104" s="94">
        <v>0.4132179122599558</v>
      </c>
      <c r="I104" s="73">
        <v>0.47034239884131701</v>
      </c>
      <c r="J104" s="358">
        <v>0.47166943693300012</v>
      </c>
    </row>
    <row r="105" spans="1:10" x14ac:dyDescent="0.25">
      <c r="A105" s="35"/>
      <c r="B105" s="30">
        <v>913</v>
      </c>
      <c r="C105" s="5" t="s">
        <v>17</v>
      </c>
      <c r="D105" s="155" t="s">
        <v>55</v>
      </c>
      <c r="E105" s="137">
        <v>2.658355269776171</v>
      </c>
      <c r="F105" s="142">
        <v>2.9313955612004019</v>
      </c>
      <c r="G105" s="336">
        <v>3.2092030212846883</v>
      </c>
      <c r="H105" s="94">
        <v>0.71020909891270001</v>
      </c>
      <c r="I105" s="73">
        <v>0.73192483519566598</v>
      </c>
      <c r="J105" s="359">
        <v>0.76291162796912604</v>
      </c>
    </row>
    <row r="106" spans="1:10" x14ac:dyDescent="0.25">
      <c r="A106" s="35"/>
      <c r="B106" s="30">
        <v>913</v>
      </c>
      <c r="C106" s="5" t="s">
        <v>17</v>
      </c>
      <c r="D106" s="157" t="s">
        <v>31</v>
      </c>
      <c r="E106" s="137">
        <v>6.107398845281093</v>
      </c>
      <c r="F106" s="138">
        <v>7.4926334899728229</v>
      </c>
      <c r="G106" s="335">
        <f>SUM(G101:G105)</f>
        <v>7.5155252917152913</v>
      </c>
      <c r="H106" s="94">
        <v>0.17050519355782862</v>
      </c>
      <c r="I106" s="73">
        <v>0.19693466800502291</v>
      </c>
      <c r="J106" s="358">
        <v>0.19146513175052862</v>
      </c>
    </row>
    <row r="107" spans="1:10" ht="15.75" thickBot="1" x14ac:dyDescent="0.3">
      <c r="A107" s="35"/>
      <c r="B107" s="31"/>
      <c r="C107" s="7"/>
      <c r="D107" s="162" t="s">
        <v>139</v>
      </c>
      <c r="E107" s="146">
        <v>5.6251186727810643</v>
      </c>
      <c r="F107" s="147">
        <v>6.9251414133584195</v>
      </c>
      <c r="G107" s="337">
        <f>G106-G104</f>
        <v>7.043841704699183</v>
      </c>
      <c r="H107" s="148">
        <v>0.16749245921029984</v>
      </c>
      <c r="I107" s="149">
        <v>0.19043738968217322</v>
      </c>
      <c r="J107" s="360">
        <v>0.17513667588312237</v>
      </c>
    </row>
    <row r="108" spans="1:10" x14ac:dyDescent="0.25">
      <c r="A108" s="35"/>
      <c r="B108" s="158">
        <v>914</v>
      </c>
      <c r="C108" s="159" t="s">
        <v>18</v>
      </c>
      <c r="D108" s="151" t="s">
        <v>51</v>
      </c>
      <c r="E108" s="152">
        <v>0.98321588795444248</v>
      </c>
      <c r="F108" s="153">
        <v>1.0809297257141803</v>
      </c>
      <c r="G108" s="334">
        <v>0.98394367340919209</v>
      </c>
      <c r="H108" s="160">
        <v>7.7673857856802003E-2</v>
      </c>
      <c r="I108" s="161">
        <v>8.2500683152675905E-2</v>
      </c>
      <c r="J108" s="358">
        <v>7.4632385893458594E-2</v>
      </c>
    </row>
    <row r="109" spans="1:10" x14ac:dyDescent="0.25">
      <c r="A109" s="35"/>
      <c r="B109" s="30">
        <v>914</v>
      </c>
      <c r="C109" s="5" t="s">
        <v>18</v>
      </c>
      <c r="D109" s="155" t="s">
        <v>52</v>
      </c>
      <c r="E109" s="137">
        <v>3.9882567143449941</v>
      </c>
      <c r="F109" s="138">
        <v>4.0297829943269496</v>
      </c>
      <c r="G109" s="335">
        <v>4.7667871950376544</v>
      </c>
      <c r="H109" s="94">
        <v>0.13076075745686677</v>
      </c>
      <c r="I109" s="73">
        <v>0.12844932893013</v>
      </c>
      <c r="J109" s="358">
        <v>0.15398668538917551</v>
      </c>
    </row>
    <row r="110" spans="1:10" x14ac:dyDescent="0.25">
      <c r="A110" s="35"/>
      <c r="B110" s="30">
        <v>914</v>
      </c>
      <c r="C110" s="5" t="s">
        <v>18</v>
      </c>
      <c r="D110" s="155" t="s">
        <v>53</v>
      </c>
      <c r="E110" s="137">
        <v>0.54929032311078441</v>
      </c>
      <c r="F110" s="138">
        <v>0.18977894608655249</v>
      </c>
      <c r="G110" s="335">
        <v>0.28553872051364287</v>
      </c>
      <c r="H110" s="94">
        <v>0.41195023444812423</v>
      </c>
      <c r="I110" s="73">
        <v>9.4885677616171601E-2</v>
      </c>
      <c r="J110" s="358">
        <v>0.142763649710833</v>
      </c>
    </row>
    <row r="111" spans="1:10" x14ac:dyDescent="0.25">
      <c r="A111" s="35"/>
      <c r="B111" s="30">
        <v>914</v>
      </c>
      <c r="C111" s="5" t="s">
        <v>18</v>
      </c>
      <c r="D111" s="155" t="s">
        <v>54</v>
      </c>
      <c r="E111" s="137">
        <v>0.4551</v>
      </c>
      <c r="F111" s="138">
        <v>0.40708</v>
      </c>
      <c r="G111" s="335">
        <v>0.41471999999999998</v>
      </c>
      <c r="H111" s="94">
        <v>1</v>
      </c>
      <c r="I111" s="73">
        <v>1</v>
      </c>
      <c r="J111" s="358">
        <v>1</v>
      </c>
    </row>
    <row r="112" spans="1:10" x14ac:dyDescent="0.25">
      <c r="A112" s="35"/>
      <c r="B112" s="30">
        <v>914</v>
      </c>
      <c r="C112" s="5" t="s">
        <v>18</v>
      </c>
      <c r="D112" s="155" t="s">
        <v>55</v>
      </c>
      <c r="E112" s="137">
        <v>2.4701302311954945</v>
      </c>
      <c r="F112" s="138">
        <v>2.7367342632996778</v>
      </c>
      <c r="G112" s="336">
        <v>2.8826388778327279</v>
      </c>
      <c r="H112" s="94">
        <v>0.99568702055178882</v>
      </c>
      <c r="I112" s="73">
        <v>0.99553810960337497</v>
      </c>
      <c r="J112" s="359">
        <v>0.85081783128873223</v>
      </c>
    </row>
    <row r="113" spans="1:10" x14ac:dyDescent="0.25">
      <c r="A113" s="35"/>
      <c r="B113" s="30">
        <v>914</v>
      </c>
      <c r="C113" s="5" t="s">
        <v>18</v>
      </c>
      <c r="D113" s="157" t="s">
        <v>31</v>
      </c>
      <c r="E113" s="137">
        <v>8.4459931566057147</v>
      </c>
      <c r="F113" s="138">
        <v>8.4443059294273599</v>
      </c>
      <c r="G113" s="335">
        <f>SUM(G108:G112)</f>
        <v>9.3336284667932183</v>
      </c>
      <c r="H113" s="94">
        <v>0.17808035205805084</v>
      </c>
      <c r="I113" s="73">
        <v>0.17014251900589433</v>
      </c>
      <c r="J113" s="358">
        <v>0.18688715316512855</v>
      </c>
    </row>
    <row r="114" spans="1:10" ht="15.75" thickBot="1" x14ac:dyDescent="0.3">
      <c r="A114" s="35"/>
      <c r="B114" s="31"/>
      <c r="C114" s="7"/>
      <c r="D114" s="162" t="s">
        <v>139</v>
      </c>
      <c r="E114" s="146">
        <v>7.4416028334949305</v>
      </c>
      <c r="F114" s="147">
        <v>7.8474469833408076</v>
      </c>
      <c r="G114" s="337">
        <f>G113-G111</f>
        <v>8.9189084667932192</v>
      </c>
      <c r="H114" s="148">
        <v>0.16305180454419813</v>
      </c>
      <c r="I114" s="149">
        <v>0.16617631141663444</v>
      </c>
      <c r="J114" s="360">
        <v>0.18164887839892357</v>
      </c>
    </row>
    <row r="115" spans="1:10" x14ac:dyDescent="0.25">
      <c r="A115" s="35"/>
      <c r="B115" s="158">
        <v>915</v>
      </c>
      <c r="C115" s="159" t="s">
        <v>19</v>
      </c>
      <c r="D115" s="151" t="s">
        <v>51</v>
      </c>
      <c r="E115" s="152">
        <v>1.3056965343911024</v>
      </c>
      <c r="F115" s="153">
        <v>1.4648076511075028</v>
      </c>
      <c r="G115" s="334">
        <v>1.1715924823619817</v>
      </c>
      <c r="H115" s="160">
        <v>7.8723285103075663E-2</v>
      </c>
      <c r="I115" s="161">
        <v>7.7243243287392765E-2</v>
      </c>
      <c r="J115" s="358">
        <v>6.4793265923532933E-2</v>
      </c>
    </row>
    <row r="116" spans="1:10" x14ac:dyDescent="0.25">
      <c r="A116" s="35"/>
      <c r="B116" s="30">
        <v>915</v>
      </c>
      <c r="C116" s="5" t="s">
        <v>19</v>
      </c>
      <c r="D116" s="155" t="s">
        <v>52</v>
      </c>
      <c r="E116" s="137">
        <v>5.0350274013738776</v>
      </c>
      <c r="F116" s="138">
        <v>5.6448416954285685</v>
      </c>
      <c r="G116" s="335">
        <v>5.6783316750780664</v>
      </c>
      <c r="H116" s="94">
        <v>0.14644442722722664</v>
      </c>
      <c r="I116" s="73">
        <v>0.1480866690826913</v>
      </c>
      <c r="J116" s="358">
        <v>0.14647903780083951</v>
      </c>
    </row>
    <row r="117" spans="1:10" x14ac:dyDescent="0.25">
      <c r="A117" s="35"/>
      <c r="B117" s="30">
        <v>915</v>
      </c>
      <c r="C117" s="5" t="s">
        <v>19</v>
      </c>
      <c r="D117" s="155" t="s">
        <v>53</v>
      </c>
      <c r="E117" s="137">
        <v>0.4471905150411159</v>
      </c>
      <c r="F117" s="138">
        <v>0.14845536648667235</v>
      </c>
      <c r="G117" s="335">
        <v>0.45665300545235732</v>
      </c>
      <c r="H117" s="94">
        <v>0.22407702312026653</v>
      </c>
      <c r="I117" s="73">
        <v>7.422545647964178E-2</v>
      </c>
      <c r="J117" s="358">
        <v>0.20837748426962602</v>
      </c>
    </row>
    <row r="118" spans="1:10" x14ac:dyDescent="0.25">
      <c r="A118" s="35"/>
      <c r="B118" s="30">
        <v>915</v>
      </c>
      <c r="C118" s="5" t="s">
        <v>19</v>
      </c>
      <c r="D118" s="155" t="s">
        <v>54</v>
      </c>
      <c r="E118" s="137">
        <v>1.0982326852816742</v>
      </c>
      <c r="F118" s="138">
        <v>1.1414635703342639</v>
      </c>
      <c r="G118" s="335">
        <v>1.0497163076671312</v>
      </c>
      <c r="H118" s="94">
        <v>0.41319719223958634</v>
      </c>
      <c r="I118" s="73">
        <v>0.44718208328636005</v>
      </c>
      <c r="J118" s="358">
        <v>0.42087136205405901</v>
      </c>
    </row>
    <row r="119" spans="1:10" x14ac:dyDescent="0.25">
      <c r="A119" s="35"/>
      <c r="B119" s="30">
        <v>915</v>
      </c>
      <c r="C119" s="5" t="s">
        <v>19</v>
      </c>
      <c r="D119" s="155" t="s">
        <v>55</v>
      </c>
      <c r="E119" s="137">
        <v>2.6522977708350948</v>
      </c>
      <c r="F119" s="138">
        <v>2.9877104008304016</v>
      </c>
      <c r="G119" s="336">
        <v>3.4367618985769846</v>
      </c>
      <c r="H119" s="94">
        <v>0.88882484235689574</v>
      </c>
      <c r="I119" s="73">
        <v>0.99662435856282761</v>
      </c>
      <c r="J119" s="359">
        <v>0.92803187946279642</v>
      </c>
    </row>
    <row r="120" spans="1:10" x14ac:dyDescent="0.25">
      <c r="A120" s="35"/>
      <c r="B120" s="30">
        <v>915</v>
      </c>
      <c r="C120" s="5" t="s">
        <v>19</v>
      </c>
      <c r="D120" s="157" t="s">
        <v>31</v>
      </c>
      <c r="E120" s="137">
        <v>10.538444906922864</v>
      </c>
      <c r="F120" s="138">
        <v>11.387278684187409</v>
      </c>
      <c r="G120" s="335">
        <f>SUM(G115:G119)</f>
        <v>11.793055369136521</v>
      </c>
      <c r="H120" s="94">
        <v>0.17982046537583268</v>
      </c>
      <c r="I120" s="73">
        <v>0.17618494408601068</v>
      </c>
      <c r="J120" s="358">
        <v>0.18077415935178093</v>
      </c>
    </row>
    <row r="121" spans="1:10" ht="15.75" thickBot="1" x14ac:dyDescent="0.3">
      <c r="A121" s="35"/>
      <c r="B121" s="31"/>
      <c r="C121" s="7"/>
      <c r="D121" s="162" t="s">
        <v>139</v>
      </c>
      <c r="E121" s="146">
        <v>8.9930217066000733</v>
      </c>
      <c r="F121" s="147">
        <v>10.097359747366472</v>
      </c>
      <c r="G121" s="337">
        <f>G120-G118</f>
        <v>10.74333906146939</v>
      </c>
      <c r="H121" s="148">
        <v>0.16668628368888055</v>
      </c>
      <c r="I121" s="149">
        <v>0.16806552186948498</v>
      </c>
      <c r="J121" s="360">
        <v>0.16988527738233977</v>
      </c>
    </row>
    <row r="122" spans="1:10" x14ac:dyDescent="0.25">
      <c r="A122" s="35"/>
      <c r="B122" s="158">
        <v>916</v>
      </c>
      <c r="C122" s="159" t="s">
        <v>20</v>
      </c>
      <c r="D122" s="151" t="s">
        <v>51</v>
      </c>
      <c r="E122" s="152">
        <v>0.94679901028936431</v>
      </c>
      <c r="F122" s="153">
        <v>0.80924576686315497</v>
      </c>
      <c r="G122" s="334">
        <v>0.78090233054448244</v>
      </c>
      <c r="H122" s="160">
        <v>8.4206693522122442E-2</v>
      </c>
      <c r="I122" s="161">
        <v>6.4877044979500989E-2</v>
      </c>
      <c r="J122" s="358">
        <v>6.9090442875095442E-2</v>
      </c>
    </row>
    <row r="123" spans="1:10" x14ac:dyDescent="0.25">
      <c r="A123" s="35"/>
      <c r="B123" s="30">
        <v>916</v>
      </c>
      <c r="C123" s="5" t="s">
        <v>20</v>
      </c>
      <c r="D123" s="155" t="s">
        <v>52</v>
      </c>
      <c r="E123" s="137">
        <v>3.2181225926307642</v>
      </c>
      <c r="F123" s="138">
        <v>2.6719457486072096</v>
      </c>
      <c r="G123" s="335">
        <v>2.2319274661156645</v>
      </c>
      <c r="H123" s="94">
        <v>0.1353203641245137</v>
      </c>
      <c r="I123" s="73">
        <v>0.11320436932858573</v>
      </c>
      <c r="J123" s="358">
        <v>9.5569509857024934E-2</v>
      </c>
    </row>
    <row r="124" spans="1:10" x14ac:dyDescent="0.25">
      <c r="A124" s="35"/>
      <c r="B124" s="30">
        <v>916</v>
      </c>
      <c r="C124" s="5" t="s">
        <v>20</v>
      </c>
      <c r="D124" s="155" t="s">
        <v>53</v>
      </c>
      <c r="E124" s="137">
        <v>0.12030046198162997</v>
      </c>
      <c r="F124" s="138">
        <v>0.29872574592312462</v>
      </c>
      <c r="G124" s="335">
        <v>8.2554839912643369E-2</v>
      </c>
      <c r="H124" s="94">
        <v>6.014782507781187E-2</v>
      </c>
      <c r="I124" s="73">
        <v>0.13023181878242418</v>
      </c>
      <c r="J124" s="358">
        <v>3.1214964121965037E-2</v>
      </c>
    </row>
    <row r="125" spans="1:10" x14ac:dyDescent="0.25">
      <c r="A125" s="35"/>
      <c r="B125" s="30">
        <v>916</v>
      </c>
      <c r="C125" s="5" t="s">
        <v>20</v>
      </c>
      <c r="D125" s="155" t="s">
        <v>54</v>
      </c>
      <c r="E125" s="137">
        <v>1.3695976570129893E-3</v>
      </c>
      <c r="F125" s="138">
        <v>0.40890446186420176</v>
      </c>
      <c r="G125" s="335">
        <v>8.4162581111274962E-2</v>
      </c>
      <c r="H125" s="94">
        <v>5.8490071148791607E-4</v>
      </c>
      <c r="I125" s="73">
        <v>0.14292361477252769</v>
      </c>
      <c r="J125" s="358">
        <v>3.8212816116121887E-2</v>
      </c>
    </row>
    <row r="126" spans="1:10" x14ac:dyDescent="0.25">
      <c r="A126" s="35"/>
      <c r="B126" s="30">
        <v>916</v>
      </c>
      <c r="C126" s="5" t="s">
        <v>20</v>
      </c>
      <c r="D126" s="155" t="s">
        <v>55</v>
      </c>
      <c r="E126" s="137">
        <v>2.3855199961994624</v>
      </c>
      <c r="F126" s="138">
        <v>2.4414429663085255</v>
      </c>
      <c r="G126" s="336">
        <v>2.3773295680453757</v>
      </c>
      <c r="H126" s="94">
        <v>0.88403014912189271</v>
      </c>
      <c r="I126" s="73">
        <v>0.8693575777449678</v>
      </c>
      <c r="J126" s="359">
        <v>0.81055089637344124</v>
      </c>
    </row>
    <row r="127" spans="1:10" x14ac:dyDescent="0.25">
      <c r="A127" s="35"/>
      <c r="B127" s="30">
        <v>916</v>
      </c>
      <c r="C127" s="5" t="s">
        <v>20</v>
      </c>
      <c r="D127" s="157" t="s">
        <v>31</v>
      </c>
      <c r="E127" s="137">
        <v>6.6721116587582348</v>
      </c>
      <c r="F127" s="138">
        <v>6.6302646895662161</v>
      </c>
      <c r="G127" s="335">
        <f>SUM(G122:G126)</f>
        <v>5.5568767857294414</v>
      </c>
      <c r="H127" s="94">
        <v>0.1586128562877519</v>
      </c>
      <c r="I127" s="73">
        <v>0.15055264442238839</v>
      </c>
      <c r="J127" s="358">
        <v>0.1309449188670066</v>
      </c>
    </row>
    <row r="128" spans="1:10" ht="15.75" thickBot="1" x14ac:dyDescent="0.3">
      <c r="A128" s="35"/>
      <c r="B128" s="31"/>
      <c r="C128" s="7"/>
      <c r="D128" s="162" t="s">
        <v>139</v>
      </c>
      <c r="E128" s="146">
        <v>6.5504415991195915</v>
      </c>
      <c r="F128" s="147">
        <v>5.9226344817788901</v>
      </c>
      <c r="G128" s="337">
        <f>G127-G125</f>
        <v>5.4727142046181667</v>
      </c>
      <c r="H128" s="148">
        <v>0.17364251455369703</v>
      </c>
      <c r="I128" s="149">
        <v>0.15231268233140713</v>
      </c>
      <c r="J128" s="360">
        <v>0.14339511728005122</v>
      </c>
    </row>
    <row r="129" spans="1:10" x14ac:dyDescent="0.25">
      <c r="A129" s="35"/>
      <c r="B129" s="158">
        <v>917</v>
      </c>
      <c r="C129" s="159" t="s">
        <v>21</v>
      </c>
      <c r="D129" s="151" t="s">
        <v>51</v>
      </c>
      <c r="E129" s="152">
        <v>1.1997779051039352</v>
      </c>
      <c r="F129" s="153">
        <v>1.3829383541820992</v>
      </c>
      <c r="G129" s="334">
        <v>1.290647287153883</v>
      </c>
      <c r="H129" s="160">
        <v>6.1205695076158327E-2</v>
      </c>
      <c r="I129" s="161">
        <v>6.7728380640774258E-2</v>
      </c>
      <c r="J129" s="358">
        <v>7.1878890075656801E-2</v>
      </c>
    </row>
    <row r="130" spans="1:10" x14ac:dyDescent="0.25">
      <c r="A130" s="35"/>
      <c r="B130" s="30">
        <v>917</v>
      </c>
      <c r="C130" s="5" t="s">
        <v>21</v>
      </c>
      <c r="D130" s="155" t="s">
        <v>52</v>
      </c>
      <c r="E130" s="137">
        <v>4.9170690664436307</v>
      </c>
      <c r="F130" s="138">
        <v>5.4756958487056622</v>
      </c>
      <c r="G130" s="335">
        <v>6.7133098633257209</v>
      </c>
      <c r="H130" s="94">
        <v>0.12989336230846163</v>
      </c>
      <c r="I130" s="73">
        <v>0.14057919093428642</v>
      </c>
      <c r="J130" s="358">
        <v>0.1682486572638994</v>
      </c>
    </row>
    <row r="131" spans="1:10" x14ac:dyDescent="0.25">
      <c r="A131" s="35"/>
      <c r="B131" s="30">
        <v>917</v>
      </c>
      <c r="C131" s="5" t="s">
        <v>21</v>
      </c>
      <c r="D131" s="155" t="s">
        <v>53</v>
      </c>
      <c r="E131" s="137">
        <v>2.8968622550112531E-2</v>
      </c>
      <c r="F131" s="138">
        <v>3.7748053093038955E-2</v>
      </c>
      <c r="G131" s="335">
        <v>0</v>
      </c>
      <c r="H131" s="94">
        <v>1.2461605739456399E-2</v>
      </c>
      <c r="I131" s="73">
        <v>1.2028951624562301E-2</v>
      </c>
      <c r="J131" s="358">
        <v>0</v>
      </c>
    </row>
    <row r="132" spans="1:10" x14ac:dyDescent="0.25">
      <c r="A132" s="35"/>
      <c r="B132" s="30">
        <v>917</v>
      </c>
      <c r="C132" s="5" t="s">
        <v>21</v>
      </c>
      <c r="D132" s="155" t="s">
        <v>54</v>
      </c>
      <c r="E132" s="137">
        <v>0.43682180000000004</v>
      </c>
      <c r="F132" s="138">
        <v>0</v>
      </c>
      <c r="G132" s="335">
        <v>0</v>
      </c>
      <c r="H132" s="94">
        <v>0.34</v>
      </c>
      <c r="I132" s="73">
        <v>0</v>
      </c>
      <c r="J132" s="358">
        <v>0</v>
      </c>
    </row>
    <row r="133" spans="1:10" x14ac:dyDescent="0.25">
      <c r="A133" s="35"/>
      <c r="B133" s="30">
        <v>917</v>
      </c>
      <c r="C133" s="5" t="s">
        <v>21</v>
      </c>
      <c r="D133" s="155" t="s">
        <v>55</v>
      </c>
      <c r="E133" s="137">
        <v>2.0510190828169268</v>
      </c>
      <c r="F133" s="138">
        <v>2.08941</v>
      </c>
      <c r="G133" s="336">
        <v>1.3244000000000014</v>
      </c>
      <c r="H133" s="94">
        <v>0.9300703703545331</v>
      </c>
      <c r="I133" s="73">
        <v>1</v>
      </c>
      <c r="J133" s="359">
        <v>1.0000000000000011</v>
      </c>
    </row>
    <row r="134" spans="1:10" x14ac:dyDescent="0.25">
      <c r="A134" s="35"/>
      <c r="B134" s="30">
        <v>917</v>
      </c>
      <c r="C134" s="5" t="s">
        <v>21</v>
      </c>
      <c r="D134" s="157" t="s">
        <v>31</v>
      </c>
      <c r="E134" s="137">
        <v>8.6336564769146058</v>
      </c>
      <c r="F134" s="138">
        <v>8.985792255980801</v>
      </c>
      <c r="G134" s="335">
        <f>SUM(G129:G133)</f>
        <v>9.3283571504796043</v>
      </c>
      <c r="H134" s="94">
        <v>0.13645372585198631</v>
      </c>
      <c r="I134" s="73">
        <v>0.13652986505597614</v>
      </c>
      <c r="J134" s="358">
        <v>0.14709828906198003</v>
      </c>
    </row>
    <row r="135" spans="1:10" ht="15.75" thickBot="1" x14ac:dyDescent="0.3">
      <c r="A135" s="35"/>
      <c r="B135" s="31"/>
      <c r="C135" s="7"/>
      <c r="D135" s="162" t="s">
        <v>139</v>
      </c>
      <c r="E135" s="146">
        <v>8.1678660543644934</v>
      </c>
      <c r="F135" s="147">
        <v>8.9480442028877611</v>
      </c>
      <c r="G135" s="337">
        <f>G134-G132</f>
        <v>9.3283571504796043</v>
      </c>
      <c r="H135" s="148">
        <v>0.13690167479963039</v>
      </c>
      <c r="I135" s="149">
        <v>0.14559307656742035</v>
      </c>
      <c r="J135" s="360">
        <v>0.15762317726419364</v>
      </c>
    </row>
    <row r="136" spans="1:10" x14ac:dyDescent="0.25">
      <c r="A136" s="35"/>
      <c r="B136" s="158">
        <v>918</v>
      </c>
      <c r="C136" s="159" t="s">
        <v>22</v>
      </c>
      <c r="D136" s="151" t="s">
        <v>51</v>
      </c>
      <c r="E136" s="152">
        <v>1.1259339984788728</v>
      </c>
      <c r="F136" s="153">
        <v>0.93915905344919859</v>
      </c>
      <c r="G136" s="334">
        <v>0.72424524992081118</v>
      </c>
      <c r="H136" s="160">
        <v>8.407260823145013E-2</v>
      </c>
      <c r="I136" s="161">
        <v>6.7936017384710876E-2</v>
      </c>
      <c r="J136" s="358">
        <v>5.5615130019375097E-2</v>
      </c>
    </row>
    <row r="137" spans="1:10" x14ac:dyDescent="0.25">
      <c r="A137" s="35"/>
      <c r="B137" s="30">
        <v>918</v>
      </c>
      <c r="C137" s="5" t="s">
        <v>22</v>
      </c>
      <c r="D137" s="155" t="s">
        <v>52</v>
      </c>
      <c r="E137" s="137">
        <v>2.3281947451725813</v>
      </c>
      <c r="F137" s="138">
        <v>2.5289848386593659</v>
      </c>
      <c r="G137" s="335">
        <v>2.7976289923178879</v>
      </c>
      <c r="H137" s="94">
        <v>0.10715285563661014</v>
      </c>
      <c r="I137" s="73">
        <v>0.11041408098650118</v>
      </c>
      <c r="J137" s="358">
        <v>0.12446613241686681</v>
      </c>
    </row>
    <row r="138" spans="1:10" x14ac:dyDescent="0.25">
      <c r="A138" s="35"/>
      <c r="B138" s="30">
        <v>918</v>
      </c>
      <c r="C138" s="5" t="s">
        <v>22</v>
      </c>
      <c r="D138" s="155" t="s">
        <v>53</v>
      </c>
      <c r="E138" s="137">
        <v>2.2906742245288478E-2</v>
      </c>
      <c r="F138" s="138">
        <v>2.3788941791728666E-2</v>
      </c>
      <c r="G138" s="335">
        <v>0.84154890183576614</v>
      </c>
      <c r="H138" s="94">
        <v>7.8223257382199294E-3</v>
      </c>
      <c r="I138" s="73">
        <v>6.0732710044520575E-3</v>
      </c>
      <c r="J138" s="358">
        <v>0.23656889667635547</v>
      </c>
    </row>
    <row r="139" spans="1:10" x14ac:dyDescent="0.25">
      <c r="A139" s="35"/>
      <c r="B139" s="30">
        <v>918</v>
      </c>
      <c r="C139" s="5" t="s">
        <v>22</v>
      </c>
      <c r="D139" s="155" t="s">
        <v>54</v>
      </c>
      <c r="E139" s="137">
        <v>1.280832638428731</v>
      </c>
      <c r="F139" s="138">
        <v>1.5257546465332146</v>
      </c>
      <c r="G139" s="335">
        <v>0.95992924785269951</v>
      </c>
      <c r="H139" s="94">
        <v>0.45357351380507283</v>
      </c>
      <c r="I139" s="73">
        <v>0.51150557903402238</v>
      </c>
      <c r="J139" s="358">
        <v>0.359297987727834</v>
      </c>
    </row>
    <row r="140" spans="1:10" x14ac:dyDescent="0.25">
      <c r="A140" s="35"/>
      <c r="B140" s="30">
        <v>918</v>
      </c>
      <c r="C140" s="5" t="s">
        <v>22</v>
      </c>
      <c r="D140" s="155" t="s">
        <v>55</v>
      </c>
      <c r="E140" s="137">
        <v>3.0729498907022195</v>
      </c>
      <c r="F140" s="138">
        <v>3.0167639292548625</v>
      </c>
      <c r="G140" s="336">
        <v>1.9614697362472289</v>
      </c>
      <c r="H140" s="94">
        <v>0.5178206842998555</v>
      </c>
      <c r="I140" s="73">
        <v>0.58333618789939268</v>
      </c>
      <c r="J140" s="359">
        <v>0.48793629148946105</v>
      </c>
    </row>
    <row r="141" spans="1:10" x14ac:dyDescent="0.25">
      <c r="A141" s="35"/>
      <c r="B141" s="30">
        <v>918</v>
      </c>
      <c r="C141" s="5" t="s">
        <v>22</v>
      </c>
      <c r="D141" s="157" t="s">
        <v>31</v>
      </c>
      <c r="E141" s="137">
        <v>7.8308180150276936</v>
      </c>
      <c r="F141" s="138">
        <v>8.0344514096883692</v>
      </c>
      <c r="G141" s="335">
        <f>SUM(G136:G140)</f>
        <v>7.284822128174393</v>
      </c>
      <c r="H141" s="94">
        <v>0.16730075536043978</v>
      </c>
      <c r="I141" s="73">
        <v>0.16463989167427495</v>
      </c>
      <c r="J141" s="358">
        <v>0.15923665370099047</v>
      </c>
    </row>
    <row r="142" spans="1:10" ht="15.75" thickBot="1" x14ac:dyDescent="0.3">
      <c r="A142" s="35"/>
      <c r="B142" s="31"/>
      <c r="C142" s="7"/>
      <c r="D142" s="162" t="s">
        <v>139</v>
      </c>
      <c r="E142" s="146">
        <v>6.5270786343536749</v>
      </c>
      <c r="F142" s="147">
        <v>6.4849078213634268</v>
      </c>
      <c r="G142" s="337">
        <f>G141-G139</f>
        <v>6.3248928803216931</v>
      </c>
      <c r="H142" s="148">
        <v>0.15898539540177184</v>
      </c>
      <c r="I142" s="149">
        <v>0.15476999852181036</v>
      </c>
      <c r="J142" s="360">
        <v>0.1387506538808633</v>
      </c>
    </row>
    <row r="143" spans="1:10" x14ac:dyDescent="0.25">
      <c r="A143" s="35"/>
      <c r="B143" s="158">
        <v>919</v>
      </c>
      <c r="C143" s="159" t="s">
        <v>23</v>
      </c>
      <c r="D143" s="151" t="s">
        <v>51</v>
      </c>
      <c r="E143" s="152">
        <v>1.0868997797856215</v>
      </c>
      <c r="F143" s="153">
        <v>0.83552218209882734</v>
      </c>
      <c r="G143" s="334">
        <v>0.88964545589078881</v>
      </c>
      <c r="H143" s="160">
        <v>8.5294873578957722E-2</v>
      </c>
      <c r="I143" s="161">
        <v>7.2517014105406591E-2</v>
      </c>
      <c r="J143" s="358">
        <v>7.0495779335616682E-2</v>
      </c>
    </row>
    <row r="144" spans="1:10" x14ac:dyDescent="0.25">
      <c r="A144" s="35"/>
      <c r="B144" s="30">
        <v>919</v>
      </c>
      <c r="C144" s="5" t="s">
        <v>23</v>
      </c>
      <c r="D144" s="155" t="s">
        <v>52</v>
      </c>
      <c r="E144" s="137">
        <v>2.6526406663558171</v>
      </c>
      <c r="F144" s="138">
        <v>2.5828019345713793</v>
      </c>
      <c r="G144" s="335">
        <v>2.2625572023864993</v>
      </c>
      <c r="H144" s="94">
        <v>0.11515561425396</v>
      </c>
      <c r="I144" s="73">
        <v>0.11424197246267076</v>
      </c>
      <c r="J144" s="358">
        <v>9.9281252723813745E-2</v>
      </c>
    </row>
    <row r="145" spans="1:10" x14ac:dyDescent="0.25">
      <c r="A145" s="35"/>
      <c r="B145" s="30">
        <v>919</v>
      </c>
      <c r="C145" s="5" t="s">
        <v>23</v>
      </c>
      <c r="D145" s="155" t="s">
        <v>53</v>
      </c>
      <c r="E145" s="137">
        <v>0.16284297619707871</v>
      </c>
      <c r="F145" s="138">
        <v>0.13913796056525266</v>
      </c>
      <c r="G145" s="335">
        <v>0</v>
      </c>
      <c r="H145" s="94">
        <v>6.6003954408118903E-2</v>
      </c>
      <c r="I145" s="73">
        <v>6.5419426085991855E-2</v>
      </c>
      <c r="J145" s="358">
        <v>0</v>
      </c>
    </row>
    <row r="146" spans="1:10" x14ac:dyDescent="0.25">
      <c r="A146" s="35"/>
      <c r="B146" s="30">
        <v>919</v>
      </c>
      <c r="C146" s="5" t="s">
        <v>23</v>
      </c>
      <c r="D146" s="155" t="s">
        <v>54</v>
      </c>
      <c r="E146" s="137">
        <v>1.47059467625074</v>
      </c>
      <c r="F146" s="138">
        <v>1.506686988675068</v>
      </c>
      <c r="G146" s="335">
        <v>1.7742368055737987</v>
      </c>
      <c r="H146" s="94">
        <v>0.57273730799667399</v>
      </c>
      <c r="I146" s="73">
        <v>0.48332766243923242</v>
      </c>
      <c r="J146" s="358">
        <v>0.58610411888787173</v>
      </c>
    </row>
    <row r="147" spans="1:10" x14ac:dyDescent="0.25">
      <c r="A147" s="35"/>
      <c r="B147" s="30">
        <v>919</v>
      </c>
      <c r="C147" s="5" t="s">
        <v>23</v>
      </c>
      <c r="D147" s="155" t="s">
        <v>55</v>
      </c>
      <c r="E147" s="137">
        <v>1.7696940060144046</v>
      </c>
      <c r="F147" s="138">
        <v>1.8368446241429166</v>
      </c>
      <c r="G147" s="336">
        <v>2.1278799999999998</v>
      </c>
      <c r="H147" s="94">
        <v>0.71108030811350509</v>
      </c>
      <c r="I147" s="73">
        <v>0.61186139655533756</v>
      </c>
      <c r="J147" s="359">
        <v>0.99999999999999978</v>
      </c>
    </row>
    <row r="148" spans="1:10" x14ac:dyDescent="0.25">
      <c r="A148" s="35"/>
      <c r="B148" s="30">
        <v>919</v>
      </c>
      <c r="C148" s="5" t="s">
        <v>23</v>
      </c>
      <c r="D148" s="157" t="s">
        <v>31</v>
      </c>
      <c r="E148" s="137">
        <v>7.1426721046036619</v>
      </c>
      <c r="F148" s="138">
        <v>6.9009936900534434</v>
      </c>
      <c r="G148" s="335">
        <f>SUM(G143:G147)</f>
        <v>7.0543194638510869</v>
      </c>
      <c r="H148" s="94">
        <v>0.16495134727082619</v>
      </c>
      <c r="I148" s="73">
        <v>0.16285088876770171</v>
      </c>
      <c r="J148" s="358">
        <v>0.16573316486322553</v>
      </c>
    </row>
    <row r="149" spans="1:10" ht="15.75" thickBot="1" x14ac:dyDescent="0.3">
      <c r="A149" s="35"/>
      <c r="B149" s="31"/>
      <c r="C149" s="7"/>
      <c r="D149" s="162" t="s">
        <v>139</v>
      </c>
      <c r="E149" s="146">
        <v>5.5092344521558427</v>
      </c>
      <c r="F149" s="147">
        <v>5.2551687408131231</v>
      </c>
      <c r="G149" s="337">
        <f>G148-G146</f>
        <v>5.280082658277288</v>
      </c>
      <c r="H149" s="148">
        <v>0.14396881406407117</v>
      </c>
      <c r="I149" s="149">
        <v>0.14152679593388454</v>
      </c>
      <c r="J149" s="360">
        <v>0.14066307905800068</v>
      </c>
    </row>
    <row r="150" spans="1:10" x14ac:dyDescent="0.25">
      <c r="A150" s="35"/>
      <c r="B150" s="158">
        <v>920</v>
      </c>
      <c r="C150" s="159" t="s">
        <v>24</v>
      </c>
      <c r="D150" s="151" t="s">
        <v>51</v>
      </c>
      <c r="E150" s="152">
        <v>1.0403947024138616</v>
      </c>
      <c r="F150" s="153">
        <v>0.79745048049243206</v>
      </c>
      <c r="G150" s="334">
        <v>0.7626459636407954</v>
      </c>
      <c r="H150" s="160">
        <v>6.420374378193458E-2</v>
      </c>
      <c r="I150" s="161">
        <v>5.5612037527898894E-2</v>
      </c>
      <c r="J150" s="358">
        <v>5.2193305044213496E-2</v>
      </c>
    </row>
    <row r="151" spans="1:10" x14ac:dyDescent="0.25">
      <c r="A151" s="35"/>
      <c r="B151" s="30">
        <v>920</v>
      </c>
      <c r="C151" s="5" t="s">
        <v>24</v>
      </c>
      <c r="D151" s="155" t="s">
        <v>52</v>
      </c>
      <c r="E151" s="137">
        <v>3.1692982357826773</v>
      </c>
      <c r="F151" s="138">
        <v>4.4639099991473969</v>
      </c>
      <c r="G151" s="335">
        <v>3.4902849937224558</v>
      </c>
      <c r="H151" s="94">
        <v>0.11217690625394396</v>
      </c>
      <c r="I151" s="73">
        <v>0.14883450626715922</v>
      </c>
      <c r="J151" s="358">
        <v>0.13697732577425922</v>
      </c>
    </row>
    <row r="152" spans="1:10" x14ac:dyDescent="0.25">
      <c r="A152" s="35"/>
      <c r="B152" s="30">
        <v>920</v>
      </c>
      <c r="C152" s="5" t="s">
        <v>24</v>
      </c>
      <c r="D152" s="155" t="s">
        <v>53</v>
      </c>
      <c r="E152" s="137">
        <v>2.1346841038836626</v>
      </c>
      <c r="F152" s="138">
        <v>1.4950167532422378</v>
      </c>
      <c r="G152" s="335">
        <v>1.5086261182180156</v>
      </c>
      <c r="H152" s="94">
        <v>0.45988778023022836</v>
      </c>
      <c r="I152" s="73">
        <v>0.39758017419992547</v>
      </c>
      <c r="J152" s="358">
        <v>0.47638217220257911</v>
      </c>
    </row>
    <row r="153" spans="1:10" x14ac:dyDescent="0.25">
      <c r="A153" s="35"/>
      <c r="B153" s="30">
        <v>920</v>
      </c>
      <c r="C153" s="5" t="s">
        <v>24</v>
      </c>
      <c r="D153" s="155" t="s">
        <v>54</v>
      </c>
      <c r="E153" s="137">
        <v>6.7088638058628303E-2</v>
      </c>
      <c r="F153" s="138">
        <v>3.469408301924156E-2</v>
      </c>
      <c r="G153" s="335">
        <v>7.5116498802298343E-2</v>
      </c>
      <c r="H153" s="94">
        <v>7.3008932385792188E-2</v>
      </c>
      <c r="I153" s="73">
        <v>3.799384878633473E-2</v>
      </c>
      <c r="J153" s="358">
        <v>8.9545929955294493E-2</v>
      </c>
    </row>
    <row r="154" spans="1:10" x14ac:dyDescent="0.25">
      <c r="A154" s="35"/>
      <c r="B154" s="30">
        <v>920</v>
      </c>
      <c r="C154" s="5" t="s">
        <v>24</v>
      </c>
      <c r="D154" s="155" t="s">
        <v>55</v>
      </c>
      <c r="E154" s="137">
        <v>2.8309811783598069</v>
      </c>
      <c r="F154" s="138">
        <v>2.6435664857400156</v>
      </c>
      <c r="G154" s="336">
        <v>2.3015545750650612</v>
      </c>
      <c r="H154" s="94">
        <v>0.99612286360302849</v>
      </c>
      <c r="I154" s="73">
        <v>0.78059371635352626</v>
      </c>
      <c r="J154" s="359">
        <v>0.90074420686884293</v>
      </c>
    </row>
    <row r="155" spans="1:10" x14ac:dyDescent="0.25">
      <c r="A155" s="35"/>
      <c r="B155" s="30">
        <v>920</v>
      </c>
      <c r="C155" s="5" t="s">
        <v>24</v>
      </c>
      <c r="D155" s="157" t="s">
        <v>31</v>
      </c>
      <c r="E155" s="137">
        <v>9.2424468584986368</v>
      </c>
      <c r="F155" s="138">
        <v>9.4346378016413244</v>
      </c>
      <c r="G155" s="335">
        <f>SUM(G150:G154)</f>
        <v>8.1382281494486257</v>
      </c>
      <c r="H155" s="94">
        <v>0.17484791612432701</v>
      </c>
      <c r="I155" s="73">
        <v>0.18007776378237231</v>
      </c>
      <c r="J155" s="358">
        <v>0.17443955841854389</v>
      </c>
    </row>
    <row r="156" spans="1:10" ht="15.75" thickBot="1" x14ac:dyDescent="0.3">
      <c r="A156" s="35"/>
      <c r="B156" s="31"/>
      <c r="C156" s="7"/>
      <c r="D156" s="162" t="s">
        <v>139</v>
      </c>
      <c r="E156" s="146">
        <v>7.040674116556346</v>
      </c>
      <c r="F156" s="147">
        <v>7.9049269653798451</v>
      </c>
      <c r="G156" s="337">
        <f>G155-G153</f>
        <v>8.0631116506463272</v>
      </c>
      <c r="H156" s="148">
        <v>0.14885379002877308</v>
      </c>
      <c r="I156" s="149">
        <v>0.16565721287975974</v>
      </c>
      <c r="J156" s="360">
        <v>0.15368846163778668</v>
      </c>
    </row>
    <row r="157" spans="1:10" x14ac:dyDescent="0.25">
      <c r="A157" s="35"/>
      <c r="B157" s="158">
        <v>921</v>
      </c>
      <c r="C157" s="159" t="s">
        <v>25</v>
      </c>
      <c r="D157" s="151" t="s">
        <v>51</v>
      </c>
      <c r="E157" s="152">
        <v>2.3154479909758932</v>
      </c>
      <c r="F157" s="153">
        <v>2.785414018428515</v>
      </c>
      <c r="G157" s="334">
        <v>2.9081365294401857</v>
      </c>
      <c r="H157" s="160">
        <v>7.8742271520737456E-2</v>
      </c>
      <c r="I157" s="161">
        <v>8.8611757761872925E-2</v>
      </c>
      <c r="J157" s="358">
        <v>9.042977404937165E-2</v>
      </c>
    </row>
    <row r="158" spans="1:10" x14ac:dyDescent="0.25">
      <c r="A158" s="35"/>
      <c r="B158" s="30">
        <v>921</v>
      </c>
      <c r="C158" s="5" t="s">
        <v>25</v>
      </c>
      <c r="D158" s="155" t="s">
        <v>52</v>
      </c>
      <c r="E158" s="137">
        <v>7.5473324902724324</v>
      </c>
      <c r="F158" s="138">
        <v>5.9797926806273729</v>
      </c>
      <c r="G158" s="335">
        <v>6.6870937289391756</v>
      </c>
      <c r="H158" s="94">
        <v>0.13742224005084477</v>
      </c>
      <c r="I158" s="73">
        <v>0.10951537912273991</v>
      </c>
      <c r="J158" s="358">
        <v>0.11972086164403202</v>
      </c>
    </row>
    <row r="159" spans="1:10" x14ac:dyDescent="0.25">
      <c r="A159" s="35"/>
      <c r="B159" s="30">
        <v>921</v>
      </c>
      <c r="C159" s="5" t="s">
        <v>25</v>
      </c>
      <c r="D159" s="155" t="s">
        <v>53</v>
      </c>
      <c r="E159" s="137">
        <v>0.5100308073793296</v>
      </c>
      <c r="F159" s="138">
        <v>0.42137911466737321</v>
      </c>
      <c r="G159" s="335">
        <v>0.35835735609105435</v>
      </c>
      <c r="H159" s="94">
        <v>0.14009295220628393</v>
      </c>
      <c r="I159" s="73">
        <v>0.14894774010525591</v>
      </c>
      <c r="J159" s="358">
        <v>0.1122627700284933</v>
      </c>
    </row>
    <row r="160" spans="1:10" x14ac:dyDescent="0.25">
      <c r="A160" s="35"/>
      <c r="B160" s="30">
        <v>921</v>
      </c>
      <c r="C160" s="5" t="s">
        <v>25</v>
      </c>
      <c r="D160" s="155" t="s">
        <v>54</v>
      </c>
      <c r="E160" s="137">
        <v>0.78551319599764624</v>
      </c>
      <c r="F160" s="138">
        <v>0.86106909320352976</v>
      </c>
      <c r="G160" s="335">
        <v>0.76380244835954392</v>
      </c>
      <c r="H160" s="94">
        <v>0.43387252812675509</v>
      </c>
      <c r="I160" s="73">
        <v>0.29733870176093602</v>
      </c>
      <c r="J160" s="358">
        <v>0.21350650702448801</v>
      </c>
    </row>
    <row r="161" spans="1:10" x14ac:dyDescent="0.25">
      <c r="A161" s="35"/>
      <c r="B161" s="30">
        <v>921</v>
      </c>
      <c r="C161" s="5" t="s">
        <v>25</v>
      </c>
      <c r="D161" s="155" t="s">
        <v>55</v>
      </c>
      <c r="E161" s="137">
        <v>3.608572462948902</v>
      </c>
      <c r="F161" s="138">
        <v>9.2115259684081465</v>
      </c>
      <c r="G161" s="336">
        <v>5.915960890824663</v>
      </c>
      <c r="H161" s="94">
        <v>0.75490147106054406</v>
      </c>
      <c r="I161" s="73">
        <v>0.8594565111853727</v>
      </c>
      <c r="J161" s="359">
        <v>0.8232803528640581</v>
      </c>
    </row>
    <row r="162" spans="1:10" x14ac:dyDescent="0.25">
      <c r="A162" s="35"/>
      <c r="B162" s="30">
        <v>921</v>
      </c>
      <c r="C162" s="5" t="s">
        <v>25</v>
      </c>
      <c r="D162" s="157" t="s">
        <v>31</v>
      </c>
      <c r="E162" s="137">
        <v>14.766896947574203</v>
      </c>
      <c r="F162" s="138">
        <v>19.259180875334934</v>
      </c>
      <c r="G162" s="335">
        <f>SUM(G157:G161)</f>
        <v>16.633350953654624</v>
      </c>
      <c r="H162" s="94">
        <v>0.15616848618701626</v>
      </c>
      <c r="I162" s="73">
        <v>0.18793289588450371</v>
      </c>
      <c r="J162" s="358">
        <v>0.1631197887073495</v>
      </c>
    </row>
    <row r="163" spans="1:10" ht="15.75" thickBot="1" x14ac:dyDescent="0.3">
      <c r="A163" s="35"/>
      <c r="B163" s="31"/>
      <c r="C163" s="7"/>
      <c r="D163" s="162" t="s">
        <v>139</v>
      </c>
      <c r="E163" s="146">
        <v>13.471352944197227</v>
      </c>
      <c r="F163" s="147">
        <v>17.976732667464034</v>
      </c>
      <c r="G163" s="337">
        <f>G162-G160</f>
        <v>15.86954850529508</v>
      </c>
      <c r="H163" s="148">
        <v>0.151182878167785</v>
      </c>
      <c r="I163" s="149">
        <v>0.1857982063954936</v>
      </c>
      <c r="J163" s="360">
        <v>0.16293163614397033</v>
      </c>
    </row>
    <row r="164" spans="1:10" x14ac:dyDescent="0.25">
      <c r="A164" s="35"/>
      <c r="B164" s="158">
        <v>922</v>
      </c>
      <c r="C164" s="159" t="s">
        <v>26</v>
      </c>
      <c r="D164" s="151" t="s">
        <v>51</v>
      </c>
      <c r="E164" s="152">
        <v>0.82316004485892158</v>
      </c>
      <c r="F164" s="153">
        <v>0.89982905967813498</v>
      </c>
      <c r="G164" s="334">
        <v>0.73551915224429298</v>
      </c>
      <c r="H164" s="160">
        <v>3.3184724967393039E-2</v>
      </c>
      <c r="I164" s="161">
        <v>3.5229278887159342E-2</v>
      </c>
      <c r="J164" s="358">
        <v>2.9503695075891036E-2</v>
      </c>
    </row>
    <row r="165" spans="1:10" x14ac:dyDescent="0.25">
      <c r="A165" s="35"/>
      <c r="B165" s="30">
        <v>922</v>
      </c>
      <c r="C165" s="5" t="s">
        <v>26</v>
      </c>
      <c r="D165" s="155" t="s">
        <v>52</v>
      </c>
      <c r="E165" s="137">
        <v>4.2803781615815035</v>
      </c>
      <c r="F165" s="138">
        <v>4.9626585403504553</v>
      </c>
      <c r="G165" s="335">
        <v>4.8650374561518657</v>
      </c>
      <c r="H165" s="94">
        <v>0.10308436231774594</v>
      </c>
      <c r="I165" s="73">
        <v>0.10840362958380792</v>
      </c>
      <c r="J165" s="358">
        <v>0.1066978180113712</v>
      </c>
    </row>
    <row r="166" spans="1:10" x14ac:dyDescent="0.25">
      <c r="A166" s="35"/>
      <c r="B166" s="30">
        <v>922</v>
      </c>
      <c r="C166" s="5" t="s">
        <v>26</v>
      </c>
      <c r="D166" s="155" t="s">
        <v>53</v>
      </c>
      <c r="E166" s="137">
        <v>0.1541509596347308</v>
      </c>
      <c r="F166" s="138">
        <v>0.37161494587937782</v>
      </c>
      <c r="G166" s="335">
        <v>0.31113164334901061</v>
      </c>
      <c r="H166" s="94">
        <v>4.6678181344205399E-2</v>
      </c>
      <c r="I166" s="73">
        <v>0.14629300171221191</v>
      </c>
      <c r="J166" s="358">
        <v>0.11770264599697002</v>
      </c>
    </row>
    <row r="167" spans="1:10" x14ac:dyDescent="0.25">
      <c r="A167" s="35"/>
      <c r="B167" s="30">
        <v>922</v>
      </c>
      <c r="C167" s="5" t="s">
        <v>26</v>
      </c>
      <c r="D167" s="155" t="s">
        <v>54</v>
      </c>
      <c r="E167" s="137">
        <v>2.6368848701203203E-3</v>
      </c>
      <c r="F167" s="138">
        <v>0.38232081184698236</v>
      </c>
      <c r="G167" s="335">
        <v>1.3157909127882208</v>
      </c>
      <c r="H167" s="94">
        <v>8.4875172046952802E-4</v>
      </c>
      <c r="I167" s="73">
        <v>9.109014213076487E-2</v>
      </c>
      <c r="J167" s="358">
        <v>0.279289971299928</v>
      </c>
    </row>
    <row r="168" spans="1:10" x14ac:dyDescent="0.25">
      <c r="A168" s="35"/>
      <c r="B168" s="30">
        <v>922</v>
      </c>
      <c r="C168" s="5" t="s">
        <v>26</v>
      </c>
      <c r="D168" s="155" t="s">
        <v>55</v>
      </c>
      <c r="E168" s="137">
        <v>4.5280525555090758</v>
      </c>
      <c r="F168" s="138">
        <v>4.9941973874881427</v>
      </c>
      <c r="G168" s="336">
        <v>4.6986753750262586</v>
      </c>
      <c r="H168" s="94">
        <v>0.87575768319699598</v>
      </c>
      <c r="I168" s="73">
        <v>0.77920254057546101</v>
      </c>
      <c r="J168" s="359">
        <v>0.83109147325541133</v>
      </c>
    </row>
    <row r="169" spans="1:10" x14ac:dyDescent="0.25">
      <c r="A169" s="35"/>
      <c r="B169" s="30">
        <v>922</v>
      </c>
      <c r="C169" s="5" t="s">
        <v>26</v>
      </c>
      <c r="D169" s="157" t="s">
        <v>31</v>
      </c>
      <c r="E169" s="137">
        <v>9.7883786064543514</v>
      </c>
      <c r="F169" s="138">
        <v>11.610620745243093</v>
      </c>
      <c r="G169" s="335">
        <f>SUM(G164:G168)</f>
        <v>11.926154539559649</v>
      </c>
      <c r="H169" s="94">
        <v>0.1256400793095345</v>
      </c>
      <c r="I169" s="73">
        <v>0.13745539444206858</v>
      </c>
      <c r="J169" s="358">
        <v>0.14276950015113124</v>
      </c>
    </row>
    <row r="170" spans="1:10" ht="15.75" thickBot="1" x14ac:dyDescent="0.3">
      <c r="A170" s="35"/>
      <c r="B170" s="31"/>
      <c r="C170" s="7"/>
      <c r="D170" s="162" t="s">
        <v>139</v>
      </c>
      <c r="E170" s="146">
        <v>9.6315907619495</v>
      </c>
      <c r="F170" s="147">
        <v>10.856684987516733</v>
      </c>
      <c r="G170" s="337">
        <f>G169-G167</f>
        <v>10.610363626771427</v>
      </c>
      <c r="H170" s="148">
        <v>0.13470965440092147</v>
      </c>
      <c r="I170" s="149">
        <v>0.13967013102275586</v>
      </c>
      <c r="J170" s="360">
        <v>0.13519643516102464</v>
      </c>
    </row>
    <row r="171" spans="1:10" x14ac:dyDescent="0.25">
      <c r="A171" s="35"/>
      <c r="B171" s="158">
        <v>923</v>
      </c>
      <c r="C171" s="159" t="s">
        <v>27</v>
      </c>
      <c r="D171" s="151" t="s">
        <v>51</v>
      </c>
      <c r="E171" s="152">
        <v>3.1587671822641723</v>
      </c>
      <c r="F171" s="153">
        <v>4.5147517510319144</v>
      </c>
      <c r="G171" s="334">
        <v>4.5093545670181658</v>
      </c>
      <c r="H171" s="160">
        <v>5.3086489833064757E-2</v>
      </c>
      <c r="I171" s="161">
        <v>7.3474335070047178E-2</v>
      </c>
      <c r="J171" s="358">
        <v>7.5661568321657796E-2</v>
      </c>
    </row>
    <row r="172" spans="1:10" x14ac:dyDescent="0.25">
      <c r="A172" s="35"/>
      <c r="B172" s="30">
        <v>923</v>
      </c>
      <c r="C172" s="5" t="s">
        <v>27</v>
      </c>
      <c r="D172" s="155" t="s">
        <v>52</v>
      </c>
      <c r="E172" s="137">
        <v>22.154634733329413</v>
      </c>
      <c r="F172" s="138">
        <v>19.841274745324021</v>
      </c>
      <c r="G172" s="335">
        <v>16.49064011028495</v>
      </c>
      <c r="H172" s="94">
        <v>0.19899289104772686</v>
      </c>
      <c r="I172" s="73">
        <v>0.17286302230812561</v>
      </c>
      <c r="J172" s="358">
        <v>0.1452854935051355</v>
      </c>
    </row>
    <row r="173" spans="1:10" x14ac:dyDescent="0.25">
      <c r="A173" s="35"/>
      <c r="B173" s="30">
        <v>923</v>
      </c>
      <c r="C173" s="5" t="s">
        <v>27</v>
      </c>
      <c r="D173" s="155" t="s">
        <v>53</v>
      </c>
      <c r="E173" s="137">
        <v>0.92625987586443292</v>
      </c>
      <c r="F173" s="138">
        <v>0.63634500480975043</v>
      </c>
      <c r="G173" s="335">
        <v>0.10525530112585896</v>
      </c>
      <c r="H173" s="94">
        <v>0.15245319483589265</v>
      </c>
      <c r="I173" s="73">
        <v>0.1051259100289188</v>
      </c>
      <c r="J173" s="358">
        <v>1.7738740659335412E-2</v>
      </c>
    </row>
    <row r="174" spans="1:10" x14ac:dyDescent="0.25">
      <c r="A174" s="35"/>
      <c r="B174" s="30">
        <v>923</v>
      </c>
      <c r="C174" s="5" t="s">
        <v>27</v>
      </c>
      <c r="D174" s="155" t="s">
        <v>54</v>
      </c>
      <c r="E174" s="137">
        <v>0</v>
      </c>
      <c r="F174" s="138">
        <v>0</v>
      </c>
      <c r="G174" s="335">
        <v>0</v>
      </c>
      <c r="H174" s="362" t="s">
        <v>157</v>
      </c>
      <c r="I174" s="356" t="s">
        <v>157</v>
      </c>
      <c r="J174" s="342" t="s">
        <v>157</v>
      </c>
    </row>
    <row r="175" spans="1:10" x14ac:dyDescent="0.25">
      <c r="A175" s="35"/>
      <c r="B175" s="30">
        <v>923</v>
      </c>
      <c r="C175" s="5" t="s">
        <v>27</v>
      </c>
      <c r="D175" s="155" t="s">
        <v>55</v>
      </c>
      <c r="E175" s="137">
        <v>5.6290631458909726</v>
      </c>
      <c r="F175" s="138">
        <v>5.1768496432769284</v>
      </c>
      <c r="G175" s="336">
        <v>5.2472756227093651</v>
      </c>
      <c r="H175" s="94">
        <v>0.49928183215404326</v>
      </c>
      <c r="I175" s="73">
        <v>0.43454699810352782</v>
      </c>
      <c r="J175" s="359">
        <v>0.50090119512254261</v>
      </c>
    </row>
    <row r="176" spans="1:10" x14ac:dyDescent="0.25">
      <c r="A176" s="35"/>
      <c r="B176" s="30">
        <v>923</v>
      </c>
      <c r="C176" s="5" t="s">
        <v>27</v>
      </c>
      <c r="D176" s="157" t="s">
        <v>31</v>
      </c>
      <c r="E176" s="137">
        <v>31.868724937348986</v>
      </c>
      <c r="F176" s="138">
        <v>30.169221144442599</v>
      </c>
      <c r="G176" s="335">
        <f>SUM(G171:G175)</f>
        <v>26.352525601138339</v>
      </c>
      <c r="H176" s="94">
        <v>0.16934685897284119</v>
      </c>
      <c r="I176" s="73">
        <v>0.15535660510968355</v>
      </c>
      <c r="J176" s="358">
        <v>0.13905363415818975</v>
      </c>
    </row>
    <row r="177" spans="1:11" ht="15.75" thickBot="1" x14ac:dyDescent="0.3">
      <c r="A177" s="35"/>
      <c r="B177" s="31"/>
      <c r="C177" s="7"/>
      <c r="D177" s="162" t="s">
        <v>139</v>
      </c>
      <c r="E177" s="146">
        <v>30.942465061484555</v>
      </c>
      <c r="F177" s="147">
        <v>29.532876139632865</v>
      </c>
      <c r="G177" s="337">
        <f>G176-G174</f>
        <v>26.352525601138339</v>
      </c>
      <c r="H177" s="148">
        <v>0.16991047771837611</v>
      </c>
      <c r="I177" s="149">
        <v>0.15697271348366804</v>
      </c>
      <c r="J177" s="360">
        <v>0.1429747578369209</v>
      </c>
    </row>
    <row r="178" spans="1:11" x14ac:dyDescent="0.25">
      <c r="A178" s="35"/>
      <c r="B178" s="158">
        <v>924</v>
      </c>
      <c r="C178" s="159" t="s">
        <v>28</v>
      </c>
      <c r="D178" s="151" t="s">
        <v>51</v>
      </c>
      <c r="E178" s="152">
        <v>0.73662363890586968</v>
      </c>
      <c r="F178" s="153">
        <v>0.57239355064682074</v>
      </c>
      <c r="G178" s="334">
        <v>0.55047077261307398</v>
      </c>
      <c r="H178" s="160">
        <v>0.21758579059320787</v>
      </c>
      <c r="I178" s="161">
        <v>0.20024332799723654</v>
      </c>
      <c r="J178" s="358">
        <v>0.20124841793639919</v>
      </c>
    </row>
    <row r="179" spans="1:11" x14ac:dyDescent="0.25">
      <c r="A179" s="35"/>
      <c r="B179" s="30">
        <v>924</v>
      </c>
      <c r="C179" s="5" t="s">
        <v>28</v>
      </c>
      <c r="D179" s="155" t="s">
        <v>52</v>
      </c>
      <c r="E179" s="137">
        <v>1.1777026803262696</v>
      </c>
      <c r="F179" s="138">
        <v>2.3487305205452409</v>
      </c>
      <c r="G179" s="335">
        <v>1.5555077104116579</v>
      </c>
      <c r="H179" s="94">
        <v>0.16877826715348648</v>
      </c>
      <c r="I179" s="73">
        <v>0.33037901881298049</v>
      </c>
      <c r="J179" s="358">
        <v>0.23686119141299189</v>
      </c>
    </row>
    <row r="180" spans="1:11" x14ac:dyDescent="0.25">
      <c r="A180" s="35"/>
      <c r="B180" s="30">
        <v>924</v>
      </c>
      <c r="C180" s="5" t="s">
        <v>28</v>
      </c>
      <c r="D180" s="155" t="s">
        <v>53</v>
      </c>
      <c r="E180" s="137">
        <v>0.36552621580158001</v>
      </c>
      <c r="F180" s="138">
        <v>0.2912573548004263</v>
      </c>
      <c r="G180" s="335">
        <v>8.6218526628306452E-2</v>
      </c>
      <c r="H180" s="94">
        <v>0.18961287293558812</v>
      </c>
      <c r="I180" s="73">
        <v>0.20177303258105447</v>
      </c>
      <c r="J180" s="358">
        <v>0.105099685047</v>
      </c>
    </row>
    <row r="181" spans="1:11" x14ac:dyDescent="0.25">
      <c r="A181" s="35"/>
      <c r="B181" s="30">
        <v>924</v>
      </c>
      <c r="C181" s="5" t="s">
        <v>28</v>
      </c>
      <c r="D181" s="155" t="s">
        <v>54</v>
      </c>
      <c r="E181" s="137">
        <v>0</v>
      </c>
      <c r="F181" s="138">
        <v>0</v>
      </c>
      <c r="G181" s="335">
        <v>1.8510608374452481E-2</v>
      </c>
      <c r="H181" s="362" t="s">
        <v>157</v>
      </c>
      <c r="I181" s="356" t="s">
        <v>157</v>
      </c>
      <c r="J181" s="358">
        <v>0.98043476559599996</v>
      </c>
    </row>
    <row r="182" spans="1:11" x14ac:dyDescent="0.25">
      <c r="A182" s="35"/>
      <c r="B182" s="30">
        <v>924</v>
      </c>
      <c r="C182" s="5" t="s">
        <v>28</v>
      </c>
      <c r="D182" s="155" t="s">
        <v>55</v>
      </c>
      <c r="E182" s="137">
        <v>1.5538183124871585</v>
      </c>
      <c r="F182" s="138">
        <v>1.3241437927604724</v>
      </c>
      <c r="G182" s="336">
        <v>1.1591706110600022</v>
      </c>
      <c r="H182" s="94">
        <v>0.99575652539486204</v>
      </c>
      <c r="I182" s="73">
        <v>0.98830714262505304</v>
      </c>
      <c r="J182" s="359">
        <v>0.9558199225396844</v>
      </c>
    </row>
    <row r="183" spans="1:11" x14ac:dyDescent="0.25">
      <c r="A183" s="35"/>
      <c r="B183" s="30">
        <v>924</v>
      </c>
      <c r="C183" s="5" t="s">
        <v>28</v>
      </c>
      <c r="D183" s="157" t="s">
        <v>31</v>
      </c>
      <c r="E183" s="137">
        <v>3.8336708475208781</v>
      </c>
      <c r="F183" s="138">
        <v>4.5365252187529599</v>
      </c>
      <c r="G183" s="335">
        <f>SUM(G178:G182)</f>
        <v>3.3698782290874929</v>
      </c>
      <c r="H183" s="94">
        <v>0.2767705630260015</v>
      </c>
      <c r="I183" s="73">
        <v>0.35577827437343762</v>
      </c>
      <c r="J183" s="358">
        <v>0.29678973132843245</v>
      </c>
    </row>
    <row r="184" spans="1:11" ht="15.75" thickBot="1" x14ac:dyDescent="0.3">
      <c r="A184" s="35"/>
      <c r="B184" s="31"/>
      <c r="C184" s="7"/>
      <c r="D184" s="162" t="s">
        <v>139</v>
      </c>
      <c r="E184" s="146">
        <v>3.4681446317192979</v>
      </c>
      <c r="F184" s="147">
        <v>4.2452678639525345</v>
      </c>
      <c r="G184" s="337">
        <f>G183-G181</f>
        <v>3.3513676207130403</v>
      </c>
      <c r="H184" s="148">
        <v>0.29086169061081746</v>
      </c>
      <c r="I184" s="149">
        <v>0.37543823691819889</v>
      </c>
      <c r="J184" s="360">
        <v>0.31051706996393164</v>
      </c>
    </row>
    <row r="185" spans="1:11" ht="3.75" customHeight="1" x14ac:dyDescent="0.25"/>
    <row r="186" spans="1:11" ht="15" customHeight="1" x14ac:dyDescent="0.25">
      <c r="B186" s="462" t="s">
        <v>127</v>
      </c>
      <c r="C186" s="462"/>
      <c r="D186" s="462"/>
      <c r="E186" s="462"/>
      <c r="F186" s="462"/>
      <c r="G186" s="462"/>
      <c r="H186" s="462"/>
      <c r="I186" s="462"/>
      <c r="J186" s="462"/>
      <c r="K186" s="163"/>
    </row>
    <row r="187" spans="1:11" ht="9.75" customHeight="1" x14ac:dyDescent="0.25">
      <c r="B187" s="462"/>
      <c r="C187" s="462"/>
      <c r="D187" s="462"/>
      <c r="E187" s="462"/>
      <c r="F187" s="462"/>
      <c r="G187" s="462"/>
      <c r="H187" s="462"/>
      <c r="I187" s="462"/>
      <c r="J187" s="462"/>
      <c r="K187" s="163"/>
    </row>
    <row r="188" spans="1:11" ht="9" customHeight="1" x14ac:dyDescent="0.25">
      <c r="B188" s="39"/>
    </row>
  </sheetData>
  <sheetProtection autoFilter="0"/>
  <mergeCells count="5">
    <mergeCell ref="B186:J187"/>
    <mergeCell ref="E6:G6"/>
    <mergeCell ref="H6:J6"/>
    <mergeCell ref="B9:B14"/>
    <mergeCell ref="C9:C14"/>
  </mergeCells>
  <pageMargins left="0.19685039370078741" right="0.19685039370078741" top="0.74803149606299213" bottom="0.74803149606299213" header="0.31496062992125984" footer="0.31496062992125984"/>
  <pageSetup paperSize="9" scale="79" orientation="portrait" r:id="rId1"/>
  <rowBreaks count="3" manualBreakCount="3">
    <brk id="58" max="16383" man="1"/>
    <brk id="114" max="16383" man="1"/>
    <brk id="170"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Ark5">
    <tabColor rgb="FF00B050"/>
  </sheetPr>
  <dimension ref="A1:T35"/>
  <sheetViews>
    <sheetView workbookViewId="0"/>
  </sheetViews>
  <sheetFormatPr defaultColWidth="9.140625" defaultRowHeight="15" x14ac:dyDescent="0.25"/>
  <cols>
    <col min="1" max="1" width="2.7109375" style="38" customWidth="1"/>
    <col min="2" max="2" width="5.140625" style="38" customWidth="1"/>
    <col min="3" max="3" width="20.42578125" style="38" customWidth="1"/>
    <col min="4" max="19" width="8.85546875" style="38" customWidth="1"/>
    <col min="20" max="20" width="3.5703125" style="38" customWidth="1"/>
    <col min="21" max="16384" width="9.140625" style="38"/>
  </cols>
  <sheetData>
    <row r="1" spans="2:19" ht="15" customHeight="1" thickBot="1" x14ac:dyDescent="0.3">
      <c r="H1" s="33"/>
      <c r="I1" s="33"/>
    </row>
    <row r="2" spans="2:19" ht="15.75" x14ac:dyDescent="0.25">
      <c r="B2" s="191" t="s">
        <v>166</v>
      </c>
      <c r="C2" s="181"/>
      <c r="D2" s="181"/>
      <c r="E2" s="181"/>
      <c r="F2" s="181"/>
      <c r="G2" s="181"/>
      <c r="H2" s="181"/>
      <c r="I2" s="181"/>
      <c r="J2" s="181"/>
      <c r="K2" s="181"/>
      <c r="L2" s="181"/>
      <c r="M2" s="181"/>
      <c r="N2" s="181"/>
      <c r="O2" s="181"/>
      <c r="P2" s="181"/>
      <c r="Q2" s="181"/>
      <c r="R2" s="181"/>
      <c r="S2" s="182"/>
    </row>
    <row r="3" spans="2:19" ht="6" customHeight="1" x14ac:dyDescent="0.25">
      <c r="B3" s="192"/>
      <c r="C3" s="184"/>
      <c r="D3" s="184"/>
      <c r="E3" s="184"/>
      <c r="F3" s="184"/>
      <c r="G3" s="184"/>
      <c r="H3" s="184"/>
      <c r="I3" s="184"/>
      <c r="J3" s="184"/>
      <c r="K3" s="184"/>
      <c r="L3" s="184"/>
      <c r="M3" s="184"/>
      <c r="N3" s="184"/>
      <c r="O3" s="184"/>
      <c r="P3" s="184"/>
      <c r="Q3" s="184"/>
      <c r="R3" s="184"/>
      <c r="S3" s="193"/>
    </row>
    <row r="4" spans="2:19" ht="14.45" customHeight="1" x14ac:dyDescent="0.25">
      <c r="B4" s="194"/>
      <c r="C4" s="195"/>
      <c r="D4" s="464" t="s">
        <v>31</v>
      </c>
      <c r="E4" s="464"/>
      <c r="F4" s="464" t="s">
        <v>1</v>
      </c>
      <c r="G4" s="464"/>
      <c r="H4" s="464" t="s">
        <v>2</v>
      </c>
      <c r="I4" s="464"/>
      <c r="J4" s="464" t="s">
        <v>141</v>
      </c>
      <c r="K4" s="464"/>
      <c r="L4" s="464" t="s">
        <v>142</v>
      </c>
      <c r="M4" s="464"/>
      <c r="N4" s="464" t="s">
        <v>143</v>
      </c>
      <c r="O4" s="464"/>
      <c r="P4" s="464" t="s">
        <v>144</v>
      </c>
      <c r="Q4" s="464"/>
      <c r="R4" s="464" t="s">
        <v>111</v>
      </c>
      <c r="S4" s="465"/>
    </row>
    <row r="5" spans="2:19" x14ac:dyDescent="0.25">
      <c r="B5" s="212"/>
      <c r="C5" s="213"/>
      <c r="D5" s="214">
        <f>Overblik!$D$6</f>
        <v>2019</v>
      </c>
      <c r="E5" s="214">
        <f>Overblik!$E$6</f>
        <v>2020</v>
      </c>
      <c r="F5" s="214">
        <f>Overblik!$D$6</f>
        <v>2019</v>
      </c>
      <c r="G5" s="214">
        <f>Overblik!$E$6</f>
        <v>2020</v>
      </c>
      <c r="H5" s="214">
        <f>Overblik!$D$6</f>
        <v>2019</v>
      </c>
      <c r="I5" s="214">
        <f>Overblik!$E$6</f>
        <v>2020</v>
      </c>
      <c r="J5" s="214">
        <f>Overblik!$D$6</f>
        <v>2019</v>
      </c>
      <c r="K5" s="214">
        <f>Overblik!$E$6</f>
        <v>2020</v>
      </c>
      <c r="L5" s="214">
        <f>Overblik!$D$6</f>
        <v>2019</v>
      </c>
      <c r="M5" s="214">
        <f>Overblik!$E$6</f>
        <v>2020</v>
      </c>
      <c r="N5" s="214">
        <f>Overblik!$D$6</f>
        <v>2019</v>
      </c>
      <c r="O5" s="214">
        <f>Overblik!$E$6</f>
        <v>2020</v>
      </c>
      <c r="P5" s="214">
        <f>Overblik!$D$6</f>
        <v>2019</v>
      </c>
      <c r="Q5" s="214">
        <f>Overblik!$E$6</f>
        <v>2020</v>
      </c>
      <c r="R5" s="214">
        <f>Overblik!$D$6</f>
        <v>2019</v>
      </c>
      <c r="S5" s="215">
        <f>Overblik!$E$6</f>
        <v>2020</v>
      </c>
    </row>
    <row r="6" spans="2:19" ht="4.1500000000000004" customHeight="1" thickBot="1" x14ac:dyDescent="0.3">
      <c r="B6" s="216"/>
      <c r="C6" s="217"/>
      <c r="D6" s="473"/>
      <c r="E6" s="473"/>
      <c r="F6" s="473"/>
      <c r="G6" s="473"/>
      <c r="H6" s="473"/>
      <c r="I6" s="473"/>
      <c r="J6" s="473"/>
      <c r="K6" s="473"/>
      <c r="L6" s="473"/>
      <c r="M6" s="473"/>
      <c r="N6" s="473"/>
      <c r="O6" s="473"/>
      <c r="P6" s="473"/>
      <c r="Q6" s="473"/>
      <c r="R6" s="473"/>
      <c r="S6" s="476"/>
    </row>
    <row r="7" spans="2:19" ht="15.75" thickBot="1" x14ac:dyDescent="0.3">
      <c r="B7" s="228"/>
      <c r="C7" s="179" t="s">
        <v>112</v>
      </c>
      <c r="D7" s="173">
        <f>SUM(D9:D32)</f>
        <v>826421</v>
      </c>
      <c r="E7" s="178">
        <f t="shared" ref="E7:S7" si="0">SUM(E9:E32)</f>
        <v>799068</v>
      </c>
      <c r="F7" s="173">
        <f t="shared" si="0"/>
        <v>219145.71</v>
      </c>
      <c r="G7" s="178">
        <f t="shared" si="0"/>
        <v>221398.13104000004</v>
      </c>
      <c r="H7" s="173">
        <f t="shared" si="0"/>
        <v>50667.080000000009</v>
      </c>
      <c r="I7" s="178">
        <f t="shared" si="0"/>
        <v>49835.942149999995</v>
      </c>
      <c r="J7" s="173">
        <f t="shared" si="0"/>
        <v>362107.00999999995</v>
      </c>
      <c r="K7" s="178">
        <f t="shared" si="0"/>
        <v>305974.02625000005</v>
      </c>
      <c r="L7" s="173">
        <f t="shared" si="0"/>
        <v>10169.230000000001</v>
      </c>
      <c r="M7" s="178">
        <f t="shared" si="0"/>
        <v>8766.3899599999986</v>
      </c>
      <c r="N7" s="173">
        <f t="shared" si="0"/>
        <v>17902.739999999998</v>
      </c>
      <c r="O7" s="178">
        <f t="shared" si="0"/>
        <v>14452.46299</v>
      </c>
      <c r="P7" s="173">
        <f t="shared" si="0"/>
        <v>55073.220000000008</v>
      </c>
      <c r="Q7" s="178">
        <f t="shared" si="0"/>
        <v>56399.302550000008</v>
      </c>
      <c r="R7" s="173">
        <f t="shared" si="0"/>
        <v>110147</v>
      </c>
      <c r="S7" s="178">
        <f t="shared" si="0"/>
        <v>115486</v>
      </c>
    </row>
    <row r="8" spans="2:19" ht="13.5" customHeight="1" thickBot="1" x14ac:dyDescent="0.3">
      <c r="B8" s="302" t="s">
        <v>29</v>
      </c>
      <c r="C8" s="303" t="s">
        <v>0</v>
      </c>
      <c r="D8" s="309"/>
      <c r="E8" s="309"/>
      <c r="F8" s="309"/>
      <c r="G8" s="309"/>
      <c r="H8" s="309"/>
      <c r="I8" s="309"/>
      <c r="J8" s="309"/>
      <c r="K8" s="309"/>
      <c r="L8" s="309"/>
      <c r="M8" s="309"/>
      <c r="N8" s="309"/>
      <c r="O8" s="309"/>
      <c r="P8" s="310"/>
      <c r="Q8" s="310"/>
      <c r="R8" s="310"/>
      <c r="S8" s="311"/>
    </row>
    <row r="9" spans="2:19" x14ac:dyDescent="0.25">
      <c r="B9" s="126">
        <v>901</v>
      </c>
      <c r="C9" s="175" t="s">
        <v>5</v>
      </c>
      <c r="D9" s="176">
        <v>26868</v>
      </c>
      <c r="E9" s="177">
        <v>25212</v>
      </c>
      <c r="F9" s="176">
        <v>6077.85</v>
      </c>
      <c r="G9" s="177">
        <v>4986.2636899999998</v>
      </c>
      <c r="H9" s="176">
        <v>1576.38</v>
      </c>
      <c r="I9" s="177">
        <v>1858.64805</v>
      </c>
      <c r="J9" s="176">
        <v>13819.3</v>
      </c>
      <c r="K9" s="177">
        <v>11298.41167</v>
      </c>
      <c r="L9" s="176">
        <v>535.22</v>
      </c>
      <c r="M9" s="177">
        <v>472.74399</v>
      </c>
      <c r="N9" s="176">
        <v>780.19</v>
      </c>
      <c r="O9" s="177">
        <v>667.80457999999999</v>
      </c>
      <c r="P9" s="176">
        <v>2326.84</v>
      </c>
      <c r="Q9" s="177">
        <v>2371.0487600000001</v>
      </c>
      <c r="R9" s="176">
        <v>2411</v>
      </c>
      <c r="S9" s="177">
        <v>2945</v>
      </c>
    </row>
    <row r="10" spans="2:19" x14ac:dyDescent="0.25">
      <c r="B10" s="113">
        <v>902</v>
      </c>
      <c r="C10" s="167" t="s">
        <v>6</v>
      </c>
      <c r="D10" s="168">
        <v>41886</v>
      </c>
      <c r="E10" s="169">
        <v>38843</v>
      </c>
      <c r="F10" s="168">
        <v>9752.06</v>
      </c>
      <c r="G10" s="169">
        <v>9402.8961799999997</v>
      </c>
      <c r="H10" s="168">
        <v>2900.6</v>
      </c>
      <c r="I10" s="169">
        <v>2689.1555199999998</v>
      </c>
      <c r="J10" s="168">
        <v>17874.8</v>
      </c>
      <c r="K10" s="169">
        <v>16504.242730000002</v>
      </c>
      <c r="L10" s="168">
        <v>484.93</v>
      </c>
      <c r="M10" s="169">
        <v>426.58605999999997</v>
      </c>
      <c r="N10" s="168">
        <v>1246.06</v>
      </c>
      <c r="O10" s="169">
        <v>917.86129000000005</v>
      </c>
      <c r="P10" s="168">
        <v>3018.12</v>
      </c>
      <c r="Q10" s="169">
        <v>2773.2435</v>
      </c>
      <c r="R10" s="168">
        <v>4931</v>
      </c>
      <c r="S10" s="169">
        <v>4741</v>
      </c>
    </row>
    <row r="11" spans="2:19" x14ac:dyDescent="0.25">
      <c r="B11" s="113">
        <v>903</v>
      </c>
      <c r="C11" s="167" t="s">
        <v>7</v>
      </c>
      <c r="D11" s="168">
        <v>26704</v>
      </c>
      <c r="E11" s="169">
        <v>26441</v>
      </c>
      <c r="F11" s="168">
        <v>5448.31</v>
      </c>
      <c r="G11" s="169">
        <v>6032.3350099999998</v>
      </c>
      <c r="H11" s="168">
        <v>1608.64</v>
      </c>
      <c r="I11" s="169">
        <v>1585.91643</v>
      </c>
      <c r="J11" s="168">
        <v>15476.77</v>
      </c>
      <c r="K11" s="169">
        <v>13268.054620000001</v>
      </c>
      <c r="L11" s="168">
        <v>498.39</v>
      </c>
      <c r="M11" s="169">
        <v>525.22902999999997</v>
      </c>
      <c r="N11" s="168">
        <v>867.07</v>
      </c>
      <c r="O11" s="169">
        <v>687.40102000000002</v>
      </c>
      <c r="P11" s="168">
        <v>2235.5300000000002</v>
      </c>
      <c r="Q11" s="169">
        <v>2270.42137</v>
      </c>
      <c r="R11" s="168">
        <v>3027</v>
      </c>
      <c r="S11" s="169">
        <v>3344</v>
      </c>
    </row>
    <row r="12" spans="2:19" x14ac:dyDescent="0.25">
      <c r="B12" s="113">
        <v>904</v>
      </c>
      <c r="C12" s="167" t="s">
        <v>8</v>
      </c>
      <c r="D12" s="168">
        <v>45713</v>
      </c>
      <c r="E12" s="169">
        <v>48720</v>
      </c>
      <c r="F12" s="168">
        <v>13023.83</v>
      </c>
      <c r="G12" s="169">
        <v>14412.715889999999</v>
      </c>
      <c r="H12" s="168">
        <v>2558.83</v>
      </c>
      <c r="I12" s="169">
        <v>2739.2448599999998</v>
      </c>
      <c r="J12" s="168">
        <v>17520.439999999999</v>
      </c>
      <c r="K12" s="169">
        <v>19072.196639999998</v>
      </c>
      <c r="L12" s="168">
        <v>338.16</v>
      </c>
      <c r="M12" s="169">
        <v>254.5206</v>
      </c>
      <c r="N12" s="168">
        <v>1619.78</v>
      </c>
      <c r="O12" s="169">
        <v>1212.4371799999999</v>
      </c>
      <c r="P12" s="168">
        <v>2576.7600000000002</v>
      </c>
      <c r="Q12" s="169">
        <v>2852.2333100000001</v>
      </c>
      <c r="R12" s="168">
        <v>6683</v>
      </c>
      <c r="S12" s="169">
        <v>7294</v>
      </c>
    </row>
    <row r="13" spans="2:19" x14ac:dyDescent="0.25">
      <c r="B13" s="113">
        <v>905</v>
      </c>
      <c r="C13" s="167" t="s">
        <v>9</v>
      </c>
      <c r="D13" s="168">
        <v>28466</v>
      </c>
      <c r="E13" s="169">
        <v>29908</v>
      </c>
      <c r="F13" s="168">
        <v>6849.08</v>
      </c>
      <c r="G13" s="169">
        <v>7806.7726000000002</v>
      </c>
      <c r="H13" s="168">
        <v>1839.17</v>
      </c>
      <c r="I13" s="169">
        <v>2096.4902400000001</v>
      </c>
      <c r="J13" s="168">
        <v>12276.24</v>
      </c>
      <c r="K13" s="169">
        <v>10825.458479999999</v>
      </c>
      <c r="L13" s="168">
        <v>403.47</v>
      </c>
      <c r="M13" s="169">
        <v>347.33204000000001</v>
      </c>
      <c r="N13" s="168">
        <v>831.25</v>
      </c>
      <c r="O13" s="169">
        <v>566.69983000000002</v>
      </c>
      <c r="P13" s="168">
        <v>2097.4499999999998</v>
      </c>
      <c r="Q13" s="169">
        <v>2024.6862000000001</v>
      </c>
      <c r="R13" s="168">
        <v>4012</v>
      </c>
      <c r="S13" s="169">
        <v>4742</v>
      </c>
    </row>
    <row r="14" spans="2:19" x14ac:dyDescent="0.25">
      <c r="B14" s="113">
        <v>906</v>
      </c>
      <c r="C14" s="167" t="s">
        <v>10</v>
      </c>
      <c r="D14" s="168">
        <v>18289</v>
      </c>
      <c r="E14" s="169">
        <v>19048</v>
      </c>
      <c r="F14" s="168">
        <v>4418.34</v>
      </c>
      <c r="G14" s="169">
        <v>5631.4018299999998</v>
      </c>
      <c r="H14" s="168">
        <v>937.92</v>
      </c>
      <c r="I14" s="169">
        <v>868.68709999999999</v>
      </c>
      <c r="J14" s="168">
        <v>8545.77</v>
      </c>
      <c r="K14" s="169">
        <v>6787.1609600000002</v>
      </c>
      <c r="L14" s="168">
        <v>400.97</v>
      </c>
      <c r="M14" s="169">
        <v>315.72379000000001</v>
      </c>
      <c r="N14" s="168">
        <v>561.9</v>
      </c>
      <c r="O14" s="169">
        <v>467.22172999999998</v>
      </c>
      <c r="P14" s="168">
        <v>1792.61</v>
      </c>
      <c r="Q14" s="169">
        <v>1831.34321</v>
      </c>
      <c r="R14" s="168">
        <v>2549</v>
      </c>
      <c r="S14" s="169">
        <v>2802</v>
      </c>
    </row>
    <row r="15" spans="2:19" x14ac:dyDescent="0.25">
      <c r="B15" s="113">
        <v>907</v>
      </c>
      <c r="C15" s="167" t="s">
        <v>11</v>
      </c>
      <c r="D15" s="168">
        <v>25061</v>
      </c>
      <c r="E15" s="169">
        <v>25591</v>
      </c>
      <c r="F15" s="168">
        <v>7471.42</v>
      </c>
      <c r="G15" s="169">
        <v>8303.4321500000005</v>
      </c>
      <c r="H15" s="168">
        <v>1273.07</v>
      </c>
      <c r="I15" s="169">
        <v>1276.2068899999999</v>
      </c>
      <c r="J15" s="168">
        <v>9648.31</v>
      </c>
      <c r="K15" s="169">
        <v>8108.1748900000002</v>
      </c>
      <c r="L15" s="168">
        <v>292.33999999999997</v>
      </c>
      <c r="M15" s="169">
        <v>235.11685</v>
      </c>
      <c r="N15" s="168">
        <v>654.24</v>
      </c>
      <c r="O15" s="169">
        <v>519.59779000000003</v>
      </c>
      <c r="P15" s="168">
        <v>1734.24</v>
      </c>
      <c r="Q15" s="169">
        <v>1798.4068500000001</v>
      </c>
      <c r="R15" s="168">
        <v>3466</v>
      </c>
      <c r="S15" s="169">
        <v>3800</v>
      </c>
    </row>
    <row r="16" spans="2:19" x14ac:dyDescent="0.25">
      <c r="B16" s="113">
        <v>908</v>
      </c>
      <c r="C16" s="167" t="s">
        <v>12</v>
      </c>
      <c r="D16" s="168">
        <v>21083</v>
      </c>
      <c r="E16" s="169">
        <v>20063</v>
      </c>
      <c r="F16" s="168">
        <v>4696.3999999999996</v>
      </c>
      <c r="G16" s="169">
        <v>5205.0784199999998</v>
      </c>
      <c r="H16" s="168">
        <v>1297.3900000000001</v>
      </c>
      <c r="I16" s="169">
        <v>1200.66263</v>
      </c>
      <c r="J16" s="168">
        <v>9739.7000000000007</v>
      </c>
      <c r="K16" s="169">
        <v>7264.5693700000002</v>
      </c>
      <c r="L16" s="168">
        <v>341.02</v>
      </c>
      <c r="M16" s="169">
        <v>260.60804999999999</v>
      </c>
      <c r="N16" s="168">
        <v>783.98</v>
      </c>
      <c r="O16" s="169">
        <v>602.72902999999997</v>
      </c>
      <c r="P16" s="168">
        <v>1687.82</v>
      </c>
      <c r="Q16" s="169">
        <v>1655.4444000000001</v>
      </c>
      <c r="R16" s="168">
        <v>3699</v>
      </c>
      <c r="S16" s="169">
        <v>3818</v>
      </c>
    </row>
    <row r="17" spans="2:19" x14ac:dyDescent="0.25">
      <c r="B17" s="113">
        <v>909</v>
      </c>
      <c r="C17" s="167" t="s">
        <v>13</v>
      </c>
      <c r="D17" s="168">
        <v>38929</v>
      </c>
      <c r="E17" s="169">
        <v>38276</v>
      </c>
      <c r="F17" s="168">
        <v>8716.48</v>
      </c>
      <c r="G17" s="169">
        <v>9957.8654299999998</v>
      </c>
      <c r="H17" s="168">
        <v>2760.61</v>
      </c>
      <c r="I17" s="169">
        <v>2681.0255200000001</v>
      </c>
      <c r="J17" s="168">
        <v>17868.39</v>
      </c>
      <c r="K17" s="169">
        <v>13476.520280000001</v>
      </c>
      <c r="L17" s="168">
        <v>503.99</v>
      </c>
      <c r="M17" s="169">
        <v>476.33593999999999</v>
      </c>
      <c r="N17" s="168">
        <v>1080.8599999999999</v>
      </c>
      <c r="O17" s="169">
        <v>736.88048000000003</v>
      </c>
      <c r="P17" s="168">
        <v>2677.41</v>
      </c>
      <c r="Q17" s="169">
        <v>2530.73182</v>
      </c>
      <c r="R17" s="168">
        <v>5398</v>
      </c>
      <c r="S17" s="169">
        <v>8470</v>
      </c>
    </row>
    <row r="18" spans="2:19" x14ac:dyDescent="0.25">
      <c r="B18" s="113">
        <v>910</v>
      </c>
      <c r="C18" s="167" t="s">
        <v>14</v>
      </c>
      <c r="D18" s="168">
        <v>27621</v>
      </c>
      <c r="E18" s="169">
        <v>26707</v>
      </c>
      <c r="F18" s="168">
        <v>7545.84</v>
      </c>
      <c r="G18" s="169">
        <v>8160.7918499999996</v>
      </c>
      <c r="H18" s="168">
        <v>1360.49</v>
      </c>
      <c r="I18" s="169">
        <v>1235.20559</v>
      </c>
      <c r="J18" s="168">
        <v>13066.87</v>
      </c>
      <c r="K18" s="169">
        <v>9884.7674000000006</v>
      </c>
      <c r="L18" s="168">
        <v>345.78</v>
      </c>
      <c r="M18" s="169">
        <v>272.04597999999999</v>
      </c>
      <c r="N18" s="168">
        <v>806.56</v>
      </c>
      <c r="O18" s="169">
        <v>633.86892999999998</v>
      </c>
      <c r="P18" s="168">
        <v>2113.86</v>
      </c>
      <c r="Q18" s="169">
        <v>2292.9040399999999</v>
      </c>
      <c r="R18" s="168">
        <v>2892</v>
      </c>
      <c r="S18" s="169">
        <v>3330</v>
      </c>
    </row>
    <row r="19" spans="2:19" x14ac:dyDescent="0.25">
      <c r="B19" s="113">
        <v>911</v>
      </c>
      <c r="C19" s="167" t="s">
        <v>15</v>
      </c>
      <c r="D19" s="168">
        <v>34734</v>
      </c>
      <c r="E19" s="169">
        <v>32378</v>
      </c>
      <c r="F19" s="168">
        <v>9216.07</v>
      </c>
      <c r="G19" s="169">
        <v>9019.64228</v>
      </c>
      <c r="H19" s="168">
        <v>1656.9</v>
      </c>
      <c r="I19" s="169">
        <v>1655.5003300000001</v>
      </c>
      <c r="J19" s="168">
        <v>19768.45</v>
      </c>
      <c r="K19" s="169">
        <v>14382.76489</v>
      </c>
      <c r="L19" s="168">
        <v>523.41</v>
      </c>
      <c r="M19" s="169">
        <v>477.23797999999999</v>
      </c>
      <c r="N19" s="168">
        <v>785.09</v>
      </c>
      <c r="O19" s="169">
        <v>713.87572</v>
      </c>
      <c r="P19" s="168">
        <v>2519.09</v>
      </c>
      <c r="Q19" s="169">
        <v>2616.9164900000001</v>
      </c>
      <c r="R19" s="168">
        <v>3519</v>
      </c>
      <c r="S19" s="169">
        <v>3851</v>
      </c>
    </row>
    <row r="20" spans="2:19" x14ac:dyDescent="0.25">
      <c r="B20" s="113">
        <v>912</v>
      </c>
      <c r="C20" s="167" t="s">
        <v>16</v>
      </c>
      <c r="D20" s="168">
        <v>44932</v>
      </c>
      <c r="E20" s="169">
        <v>40967</v>
      </c>
      <c r="F20" s="168">
        <v>12330.31</v>
      </c>
      <c r="G20" s="169">
        <v>11345.556920000001</v>
      </c>
      <c r="H20" s="168">
        <v>2246.94</v>
      </c>
      <c r="I20" s="169">
        <v>2288.25378</v>
      </c>
      <c r="J20" s="168">
        <v>22009.040000000001</v>
      </c>
      <c r="K20" s="169">
        <v>15480.759319999999</v>
      </c>
      <c r="L20" s="168">
        <v>606.44000000000005</v>
      </c>
      <c r="M20" s="169">
        <v>488.88598000000002</v>
      </c>
      <c r="N20" s="168">
        <v>1268.96</v>
      </c>
      <c r="O20" s="169">
        <v>1091.42598</v>
      </c>
      <c r="P20" s="168">
        <v>3050.97</v>
      </c>
      <c r="Q20" s="169">
        <v>3243.4882899999998</v>
      </c>
      <c r="R20" s="168">
        <v>4922</v>
      </c>
      <c r="S20" s="169">
        <v>5957</v>
      </c>
    </row>
    <row r="21" spans="2:19" x14ac:dyDescent="0.25">
      <c r="B21" s="113">
        <v>913</v>
      </c>
      <c r="C21" s="167" t="s">
        <v>17</v>
      </c>
      <c r="D21" s="168">
        <v>20640</v>
      </c>
      <c r="E21" s="169">
        <v>19615</v>
      </c>
      <c r="F21" s="168">
        <v>4822.95</v>
      </c>
      <c r="G21" s="169">
        <v>4822.1623099999997</v>
      </c>
      <c r="H21" s="168">
        <v>1045.03</v>
      </c>
      <c r="I21" s="169">
        <v>1092.9457500000001</v>
      </c>
      <c r="J21" s="168">
        <v>11014.48</v>
      </c>
      <c r="K21" s="169">
        <v>8746.1802000000007</v>
      </c>
      <c r="L21" s="168">
        <v>368.77</v>
      </c>
      <c r="M21" s="169">
        <v>271.55013000000002</v>
      </c>
      <c r="N21" s="168">
        <v>634.91999999999996</v>
      </c>
      <c r="O21" s="169">
        <v>564.86960999999997</v>
      </c>
      <c r="P21" s="168">
        <v>1960.01</v>
      </c>
      <c r="Q21" s="169">
        <v>1866.5684900000001</v>
      </c>
      <c r="R21" s="168">
        <v>2631</v>
      </c>
      <c r="S21" s="169">
        <v>2428</v>
      </c>
    </row>
    <row r="22" spans="2:19" x14ac:dyDescent="0.25">
      <c r="B22" s="113">
        <v>914</v>
      </c>
      <c r="C22" s="167" t="s">
        <v>18</v>
      </c>
      <c r="D22" s="168">
        <v>29963</v>
      </c>
      <c r="E22" s="169">
        <v>29180</v>
      </c>
      <c r="F22" s="168">
        <v>8221.7900000000009</v>
      </c>
      <c r="G22" s="169">
        <v>7991.2888199999998</v>
      </c>
      <c r="H22" s="168">
        <v>1340.83</v>
      </c>
      <c r="I22" s="169">
        <v>1427.46695</v>
      </c>
      <c r="J22" s="168">
        <v>15760.55</v>
      </c>
      <c r="K22" s="169">
        <v>13757.53283</v>
      </c>
      <c r="L22" s="168">
        <v>1035.1400000000001</v>
      </c>
      <c r="M22" s="169">
        <v>888.20807000000002</v>
      </c>
      <c r="N22" s="168">
        <v>650.5</v>
      </c>
      <c r="O22" s="169">
        <v>596.38675999999998</v>
      </c>
      <c r="P22" s="168">
        <v>2154.38</v>
      </c>
      <c r="Q22" s="169">
        <v>2310.9116199999999</v>
      </c>
      <c r="R22" s="168">
        <v>1651</v>
      </c>
      <c r="S22" s="169">
        <v>1957</v>
      </c>
    </row>
    <row r="23" spans="2:19" x14ac:dyDescent="0.25">
      <c r="B23" s="113">
        <v>915</v>
      </c>
      <c r="C23" s="167" t="s">
        <v>19</v>
      </c>
      <c r="D23" s="168">
        <v>39021</v>
      </c>
      <c r="E23" s="169">
        <v>36943</v>
      </c>
      <c r="F23" s="168">
        <v>10877.84</v>
      </c>
      <c r="G23" s="169">
        <v>10864.7775</v>
      </c>
      <c r="H23" s="168">
        <v>1830.22</v>
      </c>
      <c r="I23" s="169">
        <v>1854.02342</v>
      </c>
      <c r="J23" s="168">
        <v>20089.12</v>
      </c>
      <c r="K23" s="169">
        <v>15857.062749999999</v>
      </c>
      <c r="L23" s="168">
        <v>729.74</v>
      </c>
      <c r="M23" s="169">
        <v>517.75935000000004</v>
      </c>
      <c r="N23" s="168">
        <v>1063.99</v>
      </c>
      <c r="O23" s="169">
        <v>849.15705000000003</v>
      </c>
      <c r="P23" s="168">
        <v>2464.77</v>
      </c>
      <c r="Q23" s="169">
        <v>2512.50443</v>
      </c>
      <c r="R23" s="168">
        <v>4071</v>
      </c>
      <c r="S23" s="169">
        <v>4367</v>
      </c>
    </row>
    <row r="24" spans="2:19" x14ac:dyDescent="0.25">
      <c r="B24" s="113">
        <v>916</v>
      </c>
      <c r="C24" s="167" t="s">
        <v>20</v>
      </c>
      <c r="D24" s="168">
        <v>22500</v>
      </c>
      <c r="E24" s="169">
        <v>22430</v>
      </c>
      <c r="F24" s="168">
        <v>5312.97</v>
      </c>
      <c r="G24" s="169">
        <v>5223.4104500000003</v>
      </c>
      <c r="H24" s="168">
        <v>1295.5999999999999</v>
      </c>
      <c r="I24" s="169">
        <v>1186.5020500000001</v>
      </c>
      <c r="J24" s="168">
        <v>12239.74</v>
      </c>
      <c r="K24" s="169">
        <v>11656.41525</v>
      </c>
      <c r="L24" s="168">
        <v>500.55</v>
      </c>
      <c r="M24" s="169">
        <v>465.19887</v>
      </c>
      <c r="N24" s="168">
        <v>655.46</v>
      </c>
      <c r="O24" s="169">
        <v>649.28947000000005</v>
      </c>
      <c r="P24" s="168">
        <v>1520.22</v>
      </c>
      <c r="Q24" s="169">
        <v>2152.0438100000001</v>
      </c>
      <c r="R24" s="168">
        <v>1825</v>
      </c>
      <c r="S24" s="169">
        <v>1930</v>
      </c>
    </row>
    <row r="25" spans="2:19" x14ac:dyDescent="0.25">
      <c r="B25" s="113">
        <v>917</v>
      </c>
      <c r="C25" s="167" t="s">
        <v>21</v>
      </c>
      <c r="D25" s="168">
        <v>39663</v>
      </c>
      <c r="E25" s="169">
        <v>38503</v>
      </c>
      <c r="F25" s="168">
        <v>8498.64</v>
      </c>
      <c r="G25" s="169">
        <v>9491.6288600000007</v>
      </c>
      <c r="H25" s="168">
        <v>2872.91</v>
      </c>
      <c r="I25" s="169">
        <v>2512.0586800000001</v>
      </c>
      <c r="J25" s="168">
        <v>16412.560000000001</v>
      </c>
      <c r="K25" s="169">
        <v>14739.17045</v>
      </c>
      <c r="L25" s="168">
        <v>406.64</v>
      </c>
      <c r="M25" s="169">
        <v>372.13182999999998</v>
      </c>
      <c r="N25" s="168">
        <v>1491.12</v>
      </c>
      <c r="O25" s="169">
        <v>1247.23379</v>
      </c>
      <c r="P25" s="168">
        <v>2931.62</v>
      </c>
      <c r="Q25" s="169">
        <v>2930.8375900000001</v>
      </c>
      <c r="R25" s="168">
        <v>6079</v>
      </c>
      <c r="S25" s="169">
        <v>5825</v>
      </c>
    </row>
    <row r="26" spans="2:19" x14ac:dyDescent="0.25">
      <c r="B26" s="113">
        <v>918</v>
      </c>
      <c r="C26" s="167" t="s">
        <v>22</v>
      </c>
      <c r="D26" s="168">
        <v>23854</v>
      </c>
      <c r="E26" s="169">
        <v>21638</v>
      </c>
      <c r="F26" s="168">
        <v>5976.05</v>
      </c>
      <c r="G26" s="169">
        <v>5475.2828799999997</v>
      </c>
      <c r="H26" s="168">
        <v>1380.57</v>
      </c>
      <c r="I26" s="169">
        <v>1332.8788</v>
      </c>
      <c r="J26" s="168">
        <v>9553.18</v>
      </c>
      <c r="K26" s="169">
        <v>7336.9064799999996</v>
      </c>
      <c r="L26" s="168">
        <v>416.92</v>
      </c>
      <c r="M26" s="169">
        <v>291.16451999999998</v>
      </c>
      <c r="N26" s="168">
        <v>865.02</v>
      </c>
      <c r="O26" s="169">
        <v>707.61935000000005</v>
      </c>
      <c r="P26" s="168">
        <v>1883.97</v>
      </c>
      <c r="Q26" s="169">
        <v>1885.1902600000001</v>
      </c>
      <c r="R26" s="168">
        <v>3194</v>
      </c>
      <c r="S26" s="169">
        <v>3937</v>
      </c>
    </row>
    <row r="27" spans="2:19" x14ac:dyDescent="0.25">
      <c r="B27" s="113">
        <v>919</v>
      </c>
      <c r="C27" s="167" t="s">
        <v>23</v>
      </c>
      <c r="D27" s="168">
        <v>23078</v>
      </c>
      <c r="E27" s="169">
        <v>22870</v>
      </c>
      <c r="F27" s="168">
        <v>4672.97</v>
      </c>
      <c r="G27" s="169">
        <v>5285.05897</v>
      </c>
      <c r="H27" s="168">
        <v>1574.8</v>
      </c>
      <c r="I27" s="169">
        <v>1517.69469</v>
      </c>
      <c r="J27" s="168">
        <v>10958.48</v>
      </c>
      <c r="K27" s="169">
        <v>9242.8039700000008</v>
      </c>
      <c r="L27" s="168">
        <v>370.28</v>
      </c>
      <c r="M27" s="169">
        <v>372.02679999999998</v>
      </c>
      <c r="N27" s="168">
        <v>872.37</v>
      </c>
      <c r="O27" s="169">
        <v>688.88387</v>
      </c>
      <c r="P27" s="168">
        <v>1935.48</v>
      </c>
      <c r="Q27" s="169">
        <v>1980.77917</v>
      </c>
      <c r="R27" s="168">
        <v>2216</v>
      </c>
      <c r="S27" s="169">
        <v>2501</v>
      </c>
    </row>
    <row r="28" spans="2:19" x14ac:dyDescent="0.25">
      <c r="B28" s="113">
        <v>920</v>
      </c>
      <c r="C28" s="167" t="s">
        <v>24</v>
      </c>
      <c r="D28" s="168">
        <v>25327</v>
      </c>
      <c r="E28" s="169">
        <v>24738</v>
      </c>
      <c r="F28" s="168">
        <v>5326.12</v>
      </c>
      <c r="G28" s="169">
        <v>4869.3341600000003</v>
      </c>
      <c r="H28" s="168">
        <v>2022.94</v>
      </c>
      <c r="I28" s="169">
        <v>2195.2825200000002</v>
      </c>
      <c r="J28" s="168">
        <v>9263.07</v>
      </c>
      <c r="K28" s="169">
        <v>7350.8140899999999</v>
      </c>
      <c r="L28" s="168">
        <v>124.6</v>
      </c>
      <c r="M28" s="169">
        <v>227.37646000000001</v>
      </c>
      <c r="N28" s="168">
        <v>65.989999999999995</v>
      </c>
      <c r="O28" s="169">
        <v>51.51885</v>
      </c>
      <c r="P28" s="168">
        <v>2466.88</v>
      </c>
      <c r="Q28" s="169">
        <v>2581.5232999999998</v>
      </c>
      <c r="R28" s="168">
        <v>15516</v>
      </c>
      <c r="S28" s="169">
        <v>14216</v>
      </c>
    </row>
    <row r="29" spans="2:19" x14ac:dyDescent="0.25">
      <c r="B29" s="113">
        <v>921</v>
      </c>
      <c r="C29" s="167" t="s">
        <v>25</v>
      </c>
      <c r="D29" s="168">
        <v>61073</v>
      </c>
      <c r="E29" s="169">
        <v>56367</v>
      </c>
      <c r="F29" s="168">
        <v>17559.73</v>
      </c>
      <c r="G29" s="169">
        <v>15678.44846</v>
      </c>
      <c r="H29" s="168">
        <v>3720.98</v>
      </c>
      <c r="I29" s="169">
        <v>3608.2094299999999</v>
      </c>
      <c r="J29" s="168">
        <v>29856.57</v>
      </c>
      <c r="K29" s="169">
        <v>27575.053189999999</v>
      </c>
      <c r="L29" s="168">
        <v>345.83</v>
      </c>
      <c r="M29" s="169">
        <v>348.72964999999999</v>
      </c>
      <c r="N29" s="168">
        <v>84.02</v>
      </c>
      <c r="O29" s="169">
        <v>67.352119999999999</v>
      </c>
      <c r="P29" s="168">
        <v>4103.55</v>
      </c>
      <c r="Q29" s="169">
        <v>3931.0556000000001</v>
      </c>
      <c r="R29" s="168">
        <v>5795</v>
      </c>
      <c r="S29" s="169">
        <v>4199</v>
      </c>
    </row>
    <row r="30" spans="2:19" x14ac:dyDescent="0.25">
      <c r="B30" s="113">
        <v>922</v>
      </c>
      <c r="C30" s="167" t="s">
        <v>26</v>
      </c>
      <c r="D30" s="168">
        <v>41841</v>
      </c>
      <c r="E30" s="169">
        <v>41600</v>
      </c>
      <c r="F30" s="168">
        <v>12262.57</v>
      </c>
      <c r="G30" s="169">
        <v>12977.60045</v>
      </c>
      <c r="H30" s="168">
        <v>2600.06</v>
      </c>
      <c r="I30" s="169">
        <v>2494.7265900000002</v>
      </c>
      <c r="J30" s="168">
        <v>20794.41</v>
      </c>
      <c r="K30" s="169">
        <v>18044.325819999998</v>
      </c>
      <c r="L30" s="168">
        <v>191.41</v>
      </c>
      <c r="M30" s="169">
        <v>155.92289</v>
      </c>
      <c r="N30" s="168">
        <v>37.28</v>
      </c>
      <c r="O30" s="169">
        <v>36.081490000000002</v>
      </c>
      <c r="P30" s="168">
        <v>2309.2199999999998</v>
      </c>
      <c r="Q30" s="169">
        <v>2432.9136600000002</v>
      </c>
      <c r="R30" s="168">
        <v>4116</v>
      </c>
      <c r="S30" s="169">
        <v>3868</v>
      </c>
    </row>
    <row r="31" spans="2:19" x14ac:dyDescent="0.25">
      <c r="B31" s="113">
        <v>923</v>
      </c>
      <c r="C31" s="167" t="s">
        <v>27</v>
      </c>
      <c r="D31" s="168">
        <v>114834</v>
      </c>
      <c r="E31" s="169">
        <v>108441</v>
      </c>
      <c r="F31" s="168">
        <v>39151.86</v>
      </c>
      <c r="G31" s="169">
        <v>37373.247860000003</v>
      </c>
      <c r="H31" s="168">
        <v>8713.65</v>
      </c>
      <c r="I31" s="169">
        <v>8161.7970800000003</v>
      </c>
      <c r="J31" s="168">
        <v>26783.79</v>
      </c>
      <c r="K31" s="169">
        <v>23845.108629999999</v>
      </c>
      <c r="L31" s="168">
        <v>331.3</v>
      </c>
      <c r="M31" s="169">
        <v>246.96069</v>
      </c>
      <c r="N31" s="168">
        <v>64.95</v>
      </c>
      <c r="O31" s="169">
        <v>69.757559999999998</v>
      </c>
      <c r="P31" s="168">
        <v>2915.88</v>
      </c>
      <c r="Q31" s="169">
        <v>2913.8076799999999</v>
      </c>
      <c r="R31" s="168">
        <v>15039</v>
      </c>
      <c r="S31" s="169">
        <v>14605</v>
      </c>
    </row>
    <row r="32" spans="2:19" ht="15.75" thickBot="1" x14ac:dyDescent="0.3">
      <c r="B32" s="114">
        <v>924</v>
      </c>
      <c r="C32" s="172" t="s">
        <v>28</v>
      </c>
      <c r="D32" s="173">
        <v>4341</v>
      </c>
      <c r="E32" s="174">
        <v>4589</v>
      </c>
      <c r="F32" s="173">
        <v>916.23</v>
      </c>
      <c r="G32" s="174">
        <v>1081.13807</v>
      </c>
      <c r="H32" s="173">
        <v>252.55</v>
      </c>
      <c r="I32" s="174">
        <v>277.35924999999997</v>
      </c>
      <c r="J32" s="173">
        <v>1766.98</v>
      </c>
      <c r="K32" s="174">
        <v>1469.57134</v>
      </c>
      <c r="L32" s="173">
        <v>73.930000000000007</v>
      </c>
      <c r="M32" s="174">
        <v>56.994410000000002</v>
      </c>
      <c r="N32" s="173">
        <v>131.18</v>
      </c>
      <c r="O32" s="174">
        <v>106.50951000000001</v>
      </c>
      <c r="P32" s="173">
        <v>596.54</v>
      </c>
      <c r="Q32" s="174">
        <v>640.29870000000005</v>
      </c>
      <c r="R32" s="173">
        <v>505</v>
      </c>
      <c r="S32" s="174">
        <v>559</v>
      </c>
    </row>
    <row r="33" spans="1:20" ht="4.5" customHeight="1" x14ac:dyDescent="0.25">
      <c r="Q33" s="170"/>
      <c r="R33" s="170"/>
      <c r="S33" s="170"/>
    </row>
    <row r="34" spans="1:20" ht="12.75" customHeight="1" x14ac:dyDescent="0.25">
      <c r="A34" s="170"/>
      <c r="B34" s="474" t="s">
        <v>163</v>
      </c>
      <c r="C34" s="475"/>
      <c r="D34" s="475"/>
      <c r="E34" s="475"/>
      <c r="F34" s="475"/>
      <c r="G34" s="475"/>
      <c r="H34" s="475"/>
      <c r="I34" s="475"/>
      <c r="J34" s="475"/>
      <c r="K34" s="475"/>
      <c r="L34" s="475"/>
      <c r="M34" s="475"/>
      <c r="N34" s="475"/>
      <c r="O34" s="475"/>
      <c r="P34" s="475"/>
      <c r="Q34" s="475"/>
      <c r="R34" s="475"/>
      <c r="S34" s="475"/>
      <c r="T34" s="170"/>
    </row>
    <row r="35" spans="1:20" ht="12.75" customHeight="1" x14ac:dyDescent="0.25">
      <c r="A35" s="170"/>
      <c r="B35" s="39"/>
      <c r="C35" s="170"/>
      <c r="D35" s="170"/>
      <c r="E35" s="170"/>
      <c r="F35" s="170"/>
      <c r="G35" s="170"/>
      <c r="H35" s="170"/>
      <c r="I35" s="170"/>
      <c r="J35" s="170"/>
      <c r="K35" s="170"/>
      <c r="L35" s="170"/>
      <c r="M35" s="170"/>
      <c r="N35" s="170"/>
      <c r="O35" s="170"/>
      <c r="P35" s="170"/>
      <c r="S35" s="170"/>
      <c r="T35" s="170"/>
    </row>
  </sheetData>
  <sheetProtection autoFilter="0"/>
  <mergeCells count="17">
    <mergeCell ref="P4:Q4"/>
    <mergeCell ref="R4:S4"/>
    <mergeCell ref="D6:E6"/>
    <mergeCell ref="D4:E4"/>
    <mergeCell ref="F4:G4"/>
    <mergeCell ref="H4:I4"/>
    <mergeCell ref="J4:K4"/>
    <mergeCell ref="N4:O4"/>
    <mergeCell ref="L4:M4"/>
    <mergeCell ref="F6:G6"/>
    <mergeCell ref="H6:I6"/>
    <mergeCell ref="J6:K6"/>
    <mergeCell ref="L6:M6"/>
    <mergeCell ref="B34:S34"/>
    <mergeCell ref="N6:O6"/>
    <mergeCell ref="P6:Q6"/>
    <mergeCell ref="R6:S6"/>
  </mergeCells>
  <pageMargins left="0.19685039370078741" right="0.19685039370078741" top="0.19685039370078741" bottom="0.19685039370078741" header="0.31496062992125984" footer="0.31496062992125984"/>
  <pageSetup paperSize="9" scale="82" orientation="landscape" r:id="rId1"/>
  <ignoredErrors>
    <ignoredError sqref="E5 G5 F5 H5:R5" formula="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Ark21">
    <tabColor rgb="FF00B050"/>
  </sheetPr>
  <dimension ref="A1:P38"/>
  <sheetViews>
    <sheetView workbookViewId="0">
      <selection activeCell="B38" sqref="B38"/>
    </sheetView>
  </sheetViews>
  <sheetFormatPr defaultColWidth="8.85546875" defaultRowHeight="15" x14ac:dyDescent="0.25"/>
  <cols>
    <col min="1" max="1" width="2.7109375" style="33" customWidth="1"/>
    <col min="2" max="2" width="5.140625" style="33" customWidth="1"/>
    <col min="3" max="3" width="21.42578125" style="33" customWidth="1"/>
    <col min="4" max="16" width="10.7109375" style="33" customWidth="1"/>
    <col min="17" max="17" width="3.5703125" style="33" customWidth="1"/>
    <col min="18" max="16384" width="8.85546875" style="33"/>
  </cols>
  <sheetData>
    <row r="1" spans="1:16" ht="15" customHeight="1" thickBot="1" x14ac:dyDescent="0.3"/>
    <row r="2" spans="1:16" ht="15.75" x14ac:dyDescent="0.25">
      <c r="B2" s="191" t="s">
        <v>201</v>
      </c>
      <c r="C2" s="181"/>
      <c r="D2" s="181"/>
      <c r="E2" s="181"/>
      <c r="F2" s="181"/>
      <c r="G2" s="181"/>
      <c r="H2" s="181"/>
      <c r="I2" s="181"/>
      <c r="J2" s="181"/>
      <c r="K2" s="181"/>
      <c r="L2" s="181"/>
      <c r="M2" s="181"/>
      <c r="N2" s="181"/>
      <c r="O2" s="182"/>
    </row>
    <row r="3" spans="1:16" x14ac:dyDescent="0.25">
      <c r="B3" s="192"/>
      <c r="C3" s="184"/>
      <c r="D3" s="184"/>
      <c r="E3" s="184"/>
      <c r="F3" s="184"/>
      <c r="G3" s="184"/>
      <c r="H3" s="184"/>
      <c r="I3" s="184"/>
      <c r="J3" s="184"/>
      <c r="K3" s="184"/>
      <c r="L3" s="184"/>
      <c r="M3" s="184"/>
      <c r="N3" s="184"/>
      <c r="O3" s="193"/>
    </row>
    <row r="4" spans="1:16" ht="28.5" customHeight="1" x14ac:dyDescent="0.25">
      <c r="B4" s="194"/>
      <c r="C4" s="363"/>
      <c r="D4" s="477" t="s">
        <v>145</v>
      </c>
      <c r="E4" s="477"/>
      <c r="F4" s="477" t="s">
        <v>38</v>
      </c>
      <c r="G4" s="477"/>
      <c r="H4" s="477" t="s">
        <v>178</v>
      </c>
      <c r="I4" s="477"/>
      <c r="J4" s="477" t="s">
        <v>179</v>
      </c>
      <c r="K4" s="477"/>
      <c r="L4" s="477" t="s">
        <v>177</v>
      </c>
      <c r="M4" s="477"/>
      <c r="N4" s="477" t="s">
        <v>180</v>
      </c>
      <c r="O4" s="485"/>
    </row>
    <row r="5" spans="1:16" x14ac:dyDescent="0.25">
      <c r="B5" s="208"/>
      <c r="C5" s="209"/>
      <c r="D5" s="365">
        <f>Overblik!$D$6</f>
        <v>2019</v>
      </c>
      <c r="E5" s="365">
        <f>Overblik!$E$6</f>
        <v>2020</v>
      </c>
      <c r="F5" s="365">
        <f>Overblik!$D$6</f>
        <v>2019</v>
      </c>
      <c r="G5" s="365">
        <f>Overblik!$E$6</f>
        <v>2020</v>
      </c>
      <c r="H5" s="365">
        <f>Overblik!$D$6</f>
        <v>2019</v>
      </c>
      <c r="I5" s="365">
        <f>Overblik!$E$6</f>
        <v>2020</v>
      </c>
      <c r="J5" s="365">
        <f>Overblik!$D$6</f>
        <v>2019</v>
      </c>
      <c r="K5" s="365">
        <f>Overblik!$E$6</f>
        <v>2020</v>
      </c>
      <c r="L5" s="365">
        <f>Overblik!$D$6</f>
        <v>2019</v>
      </c>
      <c r="M5" s="365">
        <f>Overblik!$E$6</f>
        <v>2020</v>
      </c>
      <c r="N5" s="365">
        <f>Overblik!$D$6</f>
        <v>2019</v>
      </c>
      <c r="O5" s="366">
        <f>Overblik!$E$6</f>
        <v>2020</v>
      </c>
    </row>
    <row r="6" spans="1:16" ht="14.25" customHeight="1" x14ac:dyDescent="0.25">
      <c r="B6" s="208"/>
      <c r="C6" s="209"/>
      <c r="D6" s="478" t="s">
        <v>155</v>
      </c>
      <c r="E6" s="478"/>
      <c r="F6" s="478" t="s">
        <v>155</v>
      </c>
      <c r="G6" s="478"/>
      <c r="H6" s="478" t="s">
        <v>155</v>
      </c>
      <c r="I6" s="478"/>
      <c r="J6" s="478" t="s">
        <v>155</v>
      </c>
      <c r="K6" s="478"/>
      <c r="L6" s="478" t="s">
        <v>195</v>
      </c>
      <c r="M6" s="478"/>
      <c r="N6" s="478"/>
      <c r="O6" s="486"/>
    </row>
    <row r="7" spans="1:16" ht="2.25" customHeight="1" thickBot="1" x14ac:dyDescent="0.3">
      <c r="B7" s="196"/>
      <c r="C7" s="197"/>
      <c r="D7" s="198"/>
      <c r="E7" s="198"/>
      <c r="F7" s="198"/>
      <c r="G7" s="198"/>
      <c r="H7" s="198"/>
      <c r="I7" s="198"/>
      <c r="J7" s="198"/>
      <c r="K7" s="198"/>
      <c r="L7" s="198"/>
      <c r="M7" s="198"/>
      <c r="N7" s="198"/>
      <c r="O7" s="199"/>
    </row>
    <row r="8" spans="1:16" x14ac:dyDescent="0.25">
      <c r="B8" s="111"/>
      <c r="C8" s="380" t="s">
        <v>189</v>
      </c>
      <c r="D8" s="479" t="s">
        <v>191</v>
      </c>
      <c r="E8" s="480"/>
      <c r="F8" s="481" t="s">
        <v>190</v>
      </c>
      <c r="G8" s="482"/>
      <c r="H8" s="481" t="s">
        <v>192</v>
      </c>
      <c r="I8" s="482"/>
      <c r="J8" s="481" t="s">
        <v>193</v>
      </c>
      <c r="K8" s="482"/>
      <c r="L8" s="483" t="s">
        <v>194</v>
      </c>
      <c r="M8" s="484"/>
      <c r="N8" s="481" t="s">
        <v>181</v>
      </c>
      <c r="O8" s="482"/>
    </row>
    <row r="9" spans="1:16" x14ac:dyDescent="0.25">
      <c r="B9" s="112"/>
      <c r="C9" s="351" t="s">
        <v>112</v>
      </c>
      <c r="D9" s="427">
        <v>90</v>
      </c>
      <c r="E9" s="371">
        <v>98.8</v>
      </c>
      <c r="F9" s="432">
        <v>45</v>
      </c>
      <c r="G9" s="371">
        <v>54.3</v>
      </c>
      <c r="H9" s="432">
        <v>4</v>
      </c>
      <c r="I9" s="371">
        <v>4.5999999999999996</v>
      </c>
      <c r="J9" s="432">
        <v>95</v>
      </c>
      <c r="K9" s="371">
        <v>116.9</v>
      </c>
      <c r="L9" s="393">
        <v>0.57881462799495587</v>
      </c>
      <c r="M9" s="435">
        <v>0.48</v>
      </c>
      <c r="N9" s="393">
        <v>0.14984709480122324</v>
      </c>
      <c r="O9" s="368">
        <v>0.14984709480122324</v>
      </c>
    </row>
    <row r="10" spans="1:16" ht="15.75" thickBot="1" x14ac:dyDescent="0.3">
      <c r="B10" s="125"/>
      <c r="C10" s="434" t="s">
        <v>34</v>
      </c>
      <c r="D10" s="433">
        <f t="shared" ref="D10:L10" si="0">SMALL(D12:D35,5)</f>
        <v>65</v>
      </c>
      <c r="E10" s="372">
        <f t="shared" si="0"/>
        <v>83.6</v>
      </c>
      <c r="F10" s="426">
        <f t="shared" si="0"/>
        <v>34</v>
      </c>
      <c r="G10" s="372">
        <f t="shared" si="0"/>
        <v>39.4</v>
      </c>
      <c r="H10" s="426">
        <f t="shared" si="0"/>
        <v>2</v>
      </c>
      <c r="I10" s="372">
        <f t="shared" si="0"/>
        <v>2.2999999999999998</v>
      </c>
      <c r="J10" s="426">
        <f t="shared" si="0"/>
        <v>55</v>
      </c>
      <c r="K10" s="372">
        <f t="shared" si="0"/>
        <v>86.6</v>
      </c>
      <c r="L10" s="387">
        <f t="shared" si="0"/>
        <v>0.51048951048951052</v>
      </c>
      <c r="M10" s="264">
        <f>LARGE(M12:M35,5)</f>
        <v>0.6</v>
      </c>
      <c r="N10" s="387">
        <f>SMALL(N12:N35,5)</f>
        <v>2.5423728813559324E-2</v>
      </c>
      <c r="O10" s="384">
        <f>SMALL(O12:O35,5)</f>
        <v>0.09</v>
      </c>
    </row>
    <row r="11" spans="1:16" ht="13.5" customHeight="1" thickBot="1" x14ac:dyDescent="0.3">
      <c r="A11" s="35"/>
      <c r="B11" s="322" t="s">
        <v>29</v>
      </c>
      <c r="C11" s="323" t="s">
        <v>0</v>
      </c>
      <c r="D11" s="428"/>
      <c r="E11" s="379"/>
      <c r="F11" s="373"/>
      <c r="G11" s="373"/>
      <c r="H11" s="373"/>
      <c r="I11" s="373"/>
      <c r="J11" s="373"/>
      <c r="K11" s="373"/>
      <c r="L11" s="374"/>
      <c r="M11" s="373"/>
      <c r="N11" s="373"/>
      <c r="O11" s="382"/>
    </row>
    <row r="12" spans="1:16" x14ac:dyDescent="0.25">
      <c r="B12" s="126">
        <v>901</v>
      </c>
      <c r="C12" s="175" t="s">
        <v>5</v>
      </c>
      <c r="D12" s="429">
        <v>93</v>
      </c>
      <c r="E12" s="370">
        <v>75.3</v>
      </c>
      <c r="F12" s="370">
        <v>68</v>
      </c>
      <c r="G12" s="370">
        <v>44.2</v>
      </c>
      <c r="H12" s="370">
        <v>8</v>
      </c>
      <c r="I12" s="370">
        <v>6.6</v>
      </c>
      <c r="J12" s="370">
        <v>55</v>
      </c>
      <c r="K12" s="370">
        <v>77.599999999999994</v>
      </c>
      <c r="L12" s="383">
        <v>0.60176991150442483</v>
      </c>
      <c r="M12" s="383">
        <v>0.42</v>
      </c>
      <c r="N12" s="436">
        <v>0.22</v>
      </c>
      <c r="O12" s="383">
        <v>0.19</v>
      </c>
      <c r="P12" s="224"/>
    </row>
    <row r="13" spans="1:16" x14ac:dyDescent="0.25">
      <c r="B13" s="113">
        <v>902</v>
      </c>
      <c r="C13" s="167" t="s">
        <v>6</v>
      </c>
      <c r="D13" s="430">
        <v>98</v>
      </c>
      <c r="E13" s="371">
        <v>97.5</v>
      </c>
      <c r="F13" s="371">
        <v>64</v>
      </c>
      <c r="G13" s="371">
        <v>62.2</v>
      </c>
      <c r="H13" s="371">
        <v>3</v>
      </c>
      <c r="I13" s="371">
        <v>3.8</v>
      </c>
      <c r="J13" s="371">
        <v>106</v>
      </c>
      <c r="K13" s="371">
        <v>96.8</v>
      </c>
      <c r="L13" s="368">
        <v>0.5714285714285714</v>
      </c>
      <c r="M13" s="368">
        <v>0.38</v>
      </c>
      <c r="N13" s="399">
        <v>2.3076923076923078E-2</v>
      </c>
      <c r="O13" s="368">
        <v>0.03</v>
      </c>
      <c r="P13" s="224"/>
    </row>
    <row r="14" spans="1:16" x14ac:dyDescent="0.25">
      <c r="B14" s="113">
        <v>903</v>
      </c>
      <c r="C14" s="167" t="s">
        <v>7</v>
      </c>
      <c r="D14" s="430">
        <v>103</v>
      </c>
      <c r="E14" s="371">
        <v>107.2</v>
      </c>
      <c r="F14" s="371">
        <v>82</v>
      </c>
      <c r="G14" s="371">
        <v>95.3</v>
      </c>
      <c r="H14" s="371">
        <v>16</v>
      </c>
      <c r="I14" s="371">
        <v>7.9</v>
      </c>
      <c r="J14" s="371">
        <v>114</v>
      </c>
      <c r="K14" s="371">
        <v>153.69999999999999</v>
      </c>
      <c r="L14" s="368">
        <v>0.59090909090909094</v>
      </c>
      <c r="M14" s="368">
        <v>0.55000000000000004</v>
      </c>
      <c r="N14" s="399">
        <v>0.30508474576271188</v>
      </c>
      <c r="O14" s="368">
        <v>0.12</v>
      </c>
      <c r="P14" s="224"/>
    </row>
    <row r="15" spans="1:16" x14ac:dyDescent="0.25">
      <c r="B15" s="113">
        <v>904</v>
      </c>
      <c r="C15" s="167" t="s">
        <v>8</v>
      </c>
      <c r="D15" s="430">
        <v>159</v>
      </c>
      <c r="E15" s="371">
        <v>179</v>
      </c>
      <c r="F15" s="371">
        <v>107</v>
      </c>
      <c r="G15" s="371">
        <v>168.2</v>
      </c>
      <c r="H15" s="371">
        <v>7</v>
      </c>
      <c r="I15" s="371">
        <v>8.6</v>
      </c>
      <c r="J15" s="371">
        <v>265</v>
      </c>
      <c r="K15" s="371">
        <v>291.7</v>
      </c>
      <c r="L15" s="368">
        <v>0.67961165048543692</v>
      </c>
      <c r="M15" s="368">
        <v>0.46</v>
      </c>
      <c r="N15" s="399">
        <v>0.13407821229050279</v>
      </c>
      <c r="O15" s="368">
        <v>0.12</v>
      </c>
      <c r="P15" s="224"/>
    </row>
    <row r="16" spans="1:16" x14ac:dyDescent="0.25">
      <c r="B16" s="113">
        <v>905</v>
      </c>
      <c r="C16" s="167" t="s">
        <v>9</v>
      </c>
      <c r="D16" s="430">
        <v>131</v>
      </c>
      <c r="E16" s="371">
        <v>122.8</v>
      </c>
      <c r="F16" s="371">
        <v>76</v>
      </c>
      <c r="G16" s="371">
        <v>53.3</v>
      </c>
      <c r="H16" s="371">
        <v>7</v>
      </c>
      <c r="I16" s="371">
        <v>9</v>
      </c>
      <c r="J16" s="371">
        <v>107</v>
      </c>
      <c r="K16" s="371">
        <v>81.5</v>
      </c>
      <c r="L16" s="368">
        <v>0.60824742268041232</v>
      </c>
      <c r="M16" s="368">
        <v>0.52</v>
      </c>
      <c r="N16" s="399">
        <v>0.2</v>
      </c>
      <c r="O16" s="368">
        <v>0.24</v>
      </c>
      <c r="P16" s="224"/>
    </row>
    <row r="17" spans="2:16" x14ac:dyDescent="0.25">
      <c r="B17" s="113">
        <v>906</v>
      </c>
      <c r="C17" s="167" t="s">
        <v>10</v>
      </c>
      <c r="D17" s="430">
        <v>39</v>
      </c>
      <c r="E17" s="371">
        <v>76.3</v>
      </c>
      <c r="F17" s="371">
        <v>34</v>
      </c>
      <c r="G17" s="371">
        <v>40</v>
      </c>
      <c r="H17" s="371">
        <v>4</v>
      </c>
      <c r="I17" s="371">
        <v>3.5</v>
      </c>
      <c r="J17" s="371">
        <v>44</v>
      </c>
      <c r="K17" s="371">
        <v>88.8</v>
      </c>
      <c r="L17" s="368">
        <v>0.73553719008264462</v>
      </c>
      <c r="M17" s="368">
        <v>0.56000000000000005</v>
      </c>
      <c r="N17" s="399">
        <v>0</v>
      </c>
      <c r="O17" s="368">
        <v>0.31</v>
      </c>
      <c r="P17" s="224"/>
    </row>
    <row r="18" spans="2:16" x14ac:dyDescent="0.25">
      <c r="B18" s="113">
        <v>907</v>
      </c>
      <c r="C18" s="167" t="s">
        <v>11</v>
      </c>
      <c r="D18" s="430">
        <v>57</v>
      </c>
      <c r="E18" s="371">
        <v>76.7</v>
      </c>
      <c r="F18" s="371">
        <v>51</v>
      </c>
      <c r="G18" s="371">
        <v>67.099999999999994</v>
      </c>
      <c r="H18" s="371">
        <v>2</v>
      </c>
      <c r="I18" s="371">
        <v>1.8</v>
      </c>
      <c r="J18" s="371">
        <v>75</v>
      </c>
      <c r="K18" s="371">
        <v>86.6</v>
      </c>
      <c r="L18" s="368">
        <v>0.7078651685393258</v>
      </c>
      <c r="M18" s="368">
        <v>0.64</v>
      </c>
      <c r="N18" s="399">
        <v>0.18867924528301888</v>
      </c>
      <c r="O18" s="368">
        <v>0.05</v>
      </c>
      <c r="P18" s="224"/>
    </row>
    <row r="19" spans="2:16" x14ac:dyDescent="0.25">
      <c r="B19" s="113">
        <v>908</v>
      </c>
      <c r="C19" s="167" t="s">
        <v>12</v>
      </c>
      <c r="D19" s="430">
        <v>128</v>
      </c>
      <c r="E19" s="371">
        <v>143.9</v>
      </c>
      <c r="F19" s="371">
        <v>94</v>
      </c>
      <c r="G19" s="371">
        <v>87.6</v>
      </c>
      <c r="H19" s="371">
        <v>8</v>
      </c>
      <c r="I19" s="371">
        <v>11.4</v>
      </c>
      <c r="J19" s="371">
        <v>170</v>
      </c>
      <c r="K19" s="371">
        <v>151.9</v>
      </c>
      <c r="L19" s="368">
        <v>0.43181818181818182</v>
      </c>
      <c r="M19" s="368">
        <v>0.44</v>
      </c>
      <c r="N19" s="399">
        <v>0.21348314606741572</v>
      </c>
      <c r="O19" s="368">
        <v>0.28000000000000003</v>
      </c>
      <c r="P19" s="224"/>
    </row>
    <row r="20" spans="2:16" x14ac:dyDescent="0.25">
      <c r="B20" s="113">
        <v>909</v>
      </c>
      <c r="C20" s="167" t="s">
        <v>13</v>
      </c>
      <c r="D20" s="430">
        <v>86</v>
      </c>
      <c r="E20" s="371">
        <v>127.9</v>
      </c>
      <c r="F20" s="371">
        <v>56</v>
      </c>
      <c r="G20" s="371">
        <v>107.4</v>
      </c>
      <c r="H20" s="371">
        <v>6</v>
      </c>
      <c r="I20" s="371">
        <v>18.600000000000001</v>
      </c>
      <c r="J20" s="371">
        <v>126</v>
      </c>
      <c r="K20" s="371">
        <v>197.4</v>
      </c>
      <c r="L20" s="368">
        <v>0.56538461538461537</v>
      </c>
      <c r="M20" s="368">
        <v>0.5</v>
      </c>
      <c r="N20" s="399">
        <v>0.31666666666666665</v>
      </c>
      <c r="O20" s="368">
        <v>0.11</v>
      </c>
      <c r="P20" s="224"/>
    </row>
    <row r="21" spans="2:16" x14ac:dyDescent="0.25">
      <c r="B21" s="113">
        <v>910</v>
      </c>
      <c r="C21" s="167" t="s">
        <v>14</v>
      </c>
      <c r="D21" s="430">
        <v>112</v>
      </c>
      <c r="E21" s="371">
        <v>121.7</v>
      </c>
      <c r="F21" s="371">
        <v>30</v>
      </c>
      <c r="G21" s="371">
        <v>39.4</v>
      </c>
      <c r="H21" s="371">
        <v>2</v>
      </c>
      <c r="I21" s="371">
        <v>3.5</v>
      </c>
      <c r="J21" s="371">
        <v>101</v>
      </c>
      <c r="K21" s="371">
        <v>123.6</v>
      </c>
      <c r="L21" s="368">
        <v>0.58288770053475936</v>
      </c>
      <c r="M21" s="368">
        <v>0.46</v>
      </c>
      <c r="N21" s="399">
        <v>0.31395348837209303</v>
      </c>
      <c r="O21" s="368">
        <v>0.18</v>
      </c>
      <c r="P21" s="224"/>
    </row>
    <row r="22" spans="2:16" x14ac:dyDescent="0.25">
      <c r="B22" s="113">
        <v>911</v>
      </c>
      <c r="C22" s="167" t="s">
        <v>15</v>
      </c>
      <c r="D22" s="430">
        <v>94</v>
      </c>
      <c r="E22" s="371">
        <v>108.7</v>
      </c>
      <c r="F22" s="371">
        <v>47</v>
      </c>
      <c r="G22" s="371">
        <v>64.8</v>
      </c>
      <c r="H22" s="371">
        <v>9</v>
      </c>
      <c r="I22" s="371">
        <v>5.9</v>
      </c>
      <c r="J22" s="371">
        <v>81</v>
      </c>
      <c r="K22" s="371">
        <v>94.6</v>
      </c>
      <c r="L22" s="368">
        <v>0.66161616161616166</v>
      </c>
      <c r="M22" s="368">
        <v>0.63</v>
      </c>
      <c r="N22" s="399">
        <v>0.36363636363636365</v>
      </c>
      <c r="O22" s="368">
        <v>0.18</v>
      </c>
      <c r="P22" s="224"/>
    </row>
    <row r="23" spans="2:16" x14ac:dyDescent="0.25">
      <c r="B23" s="113">
        <v>912</v>
      </c>
      <c r="C23" s="167" t="s">
        <v>16</v>
      </c>
      <c r="D23" s="430">
        <v>57</v>
      </c>
      <c r="E23" s="371">
        <v>95.2</v>
      </c>
      <c r="F23" s="371">
        <v>43</v>
      </c>
      <c r="G23" s="371">
        <v>72.7</v>
      </c>
      <c r="H23" s="371">
        <v>1</v>
      </c>
      <c r="I23" s="371">
        <v>1.6</v>
      </c>
      <c r="J23" s="371">
        <v>52</v>
      </c>
      <c r="K23" s="371">
        <v>95.3</v>
      </c>
      <c r="L23" s="368">
        <v>0.56488549618320616</v>
      </c>
      <c r="M23" s="368">
        <v>0.36</v>
      </c>
      <c r="N23" s="399">
        <v>4.0983606557377046E-2</v>
      </c>
      <c r="O23" s="368">
        <v>0.25</v>
      </c>
      <c r="P23" s="224"/>
    </row>
    <row r="24" spans="2:16" x14ac:dyDescent="0.25">
      <c r="B24" s="113">
        <v>913</v>
      </c>
      <c r="C24" s="167" t="s">
        <v>17</v>
      </c>
      <c r="D24" s="430">
        <v>71</v>
      </c>
      <c r="E24" s="371">
        <v>83.6</v>
      </c>
      <c r="F24" s="371">
        <v>66</v>
      </c>
      <c r="G24" s="371">
        <v>57.5</v>
      </c>
      <c r="H24" s="371">
        <v>7</v>
      </c>
      <c r="I24" s="371">
        <v>23</v>
      </c>
      <c r="J24" s="371">
        <v>73</v>
      </c>
      <c r="K24" s="371">
        <v>97.7</v>
      </c>
      <c r="L24" s="368">
        <v>0.57723577235772361</v>
      </c>
      <c r="M24" s="368">
        <v>0.46</v>
      </c>
      <c r="N24" s="399">
        <v>7.407407407407407E-2</v>
      </c>
      <c r="O24" s="368">
        <v>0</v>
      </c>
      <c r="P24" s="224"/>
    </row>
    <row r="25" spans="2:16" x14ac:dyDescent="0.25">
      <c r="B25" s="113">
        <v>914</v>
      </c>
      <c r="C25" s="167" t="s">
        <v>18</v>
      </c>
      <c r="D25" s="430">
        <v>65</v>
      </c>
      <c r="E25" s="371">
        <v>84.5</v>
      </c>
      <c r="F25" s="371">
        <v>35</v>
      </c>
      <c r="G25" s="371">
        <v>47.5</v>
      </c>
      <c r="H25" s="371">
        <v>4</v>
      </c>
      <c r="I25" s="371">
        <v>5.4</v>
      </c>
      <c r="J25" s="371">
        <v>47</v>
      </c>
      <c r="K25" s="371">
        <v>48</v>
      </c>
      <c r="L25" s="368">
        <v>0.67364016736401677</v>
      </c>
      <c r="M25" s="368">
        <v>0.62</v>
      </c>
      <c r="N25" s="399">
        <v>0.12658227848101267</v>
      </c>
      <c r="O25" s="368">
        <v>0.1</v>
      </c>
      <c r="P25" s="224"/>
    </row>
    <row r="26" spans="2:16" x14ac:dyDescent="0.25">
      <c r="B26" s="113">
        <v>915</v>
      </c>
      <c r="C26" s="167" t="s">
        <v>19</v>
      </c>
      <c r="D26" s="430">
        <v>76</v>
      </c>
      <c r="E26" s="371">
        <v>85.3</v>
      </c>
      <c r="F26" s="371">
        <v>41</v>
      </c>
      <c r="G26" s="371">
        <v>53.5</v>
      </c>
      <c r="H26" s="371">
        <v>2</v>
      </c>
      <c r="I26" s="371">
        <v>2.2999999999999998</v>
      </c>
      <c r="J26" s="371">
        <v>118</v>
      </c>
      <c r="K26" s="371">
        <v>107.1</v>
      </c>
      <c r="L26" s="368">
        <v>0.68103448275862066</v>
      </c>
      <c r="M26" s="368">
        <v>0.54</v>
      </c>
      <c r="N26" s="399">
        <v>0.18055555555555555</v>
      </c>
      <c r="O26" s="368">
        <v>0.17</v>
      </c>
      <c r="P26" s="224"/>
    </row>
    <row r="27" spans="2:16" x14ac:dyDescent="0.25">
      <c r="B27" s="113">
        <v>916</v>
      </c>
      <c r="C27" s="167" t="s">
        <v>20</v>
      </c>
      <c r="D27" s="430">
        <v>91</v>
      </c>
      <c r="E27" s="371">
        <v>85.9</v>
      </c>
      <c r="F27" s="371">
        <v>60</v>
      </c>
      <c r="G27" s="371">
        <v>54.9</v>
      </c>
      <c r="H27" s="371">
        <v>13</v>
      </c>
      <c r="I27" s="371">
        <v>5.2</v>
      </c>
      <c r="J27" s="371">
        <v>114</v>
      </c>
      <c r="K27" s="371">
        <v>97.7</v>
      </c>
      <c r="L27" s="368">
        <v>0.51048951048951052</v>
      </c>
      <c r="M27" s="368">
        <v>0.6</v>
      </c>
      <c r="N27" s="399">
        <v>0.10666666666666667</v>
      </c>
      <c r="O27" s="368">
        <v>0.1</v>
      </c>
      <c r="P27" s="224"/>
    </row>
    <row r="28" spans="2:16" x14ac:dyDescent="0.25">
      <c r="B28" s="113">
        <v>917</v>
      </c>
      <c r="C28" s="167" t="s">
        <v>21</v>
      </c>
      <c r="D28" s="430">
        <v>79</v>
      </c>
      <c r="E28" s="371">
        <v>86.8</v>
      </c>
      <c r="F28" s="371">
        <v>29</v>
      </c>
      <c r="G28" s="371">
        <v>42.1</v>
      </c>
      <c r="H28" s="371">
        <v>1</v>
      </c>
      <c r="I28" s="371">
        <v>1.1000000000000001</v>
      </c>
      <c r="J28" s="371">
        <v>65</v>
      </c>
      <c r="K28" s="371">
        <v>104.8</v>
      </c>
      <c r="L28" s="368">
        <v>0.76428571428571423</v>
      </c>
      <c r="M28" s="368">
        <v>0.53</v>
      </c>
      <c r="N28" s="399">
        <v>2.7777777777777776E-2</v>
      </c>
      <c r="O28" s="368">
        <v>0.09</v>
      </c>
      <c r="P28" s="224"/>
    </row>
    <row r="29" spans="2:16" x14ac:dyDescent="0.25">
      <c r="B29" s="113">
        <v>918</v>
      </c>
      <c r="C29" s="167" t="s">
        <v>22</v>
      </c>
      <c r="D29" s="430">
        <v>86</v>
      </c>
      <c r="E29" s="371">
        <v>104</v>
      </c>
      <c r="F29" s="371">
        <v>38</v>
      </c>
      <c r="G29" s="371">
        <v>32.799999999999997</v>
      </c>
      <c r="H29" s="371">
        <v>8</v>
      </c>
      <c r="I29" s="371">
        <v>6.8</v>
      </c>
      <c r="J29" s="371">
        <v>99</v>
      </c>
      <c r="K29" s="371">
        <v>139.30000000000001</v>
      </c>
      <c r="L29" s="368">
        <v>0.52212389380530977</v>
      </c>
      <c r="M29" s="368">
        <v>0.4</v>
      </c>
      <c r="N29" s="399">
        <v>0.41818181818181815</v>
      </c>
      <c r="O29" s="368">
        <v>0.11</v>
      </c>
      <c r="P29" s="224"/>
    </row>
    <row r="30" spans="2:16" x14ac:dyDescent="0.25">
      <c r="B30" s="113">
        <v>919</v>
      </c>
      <c r="C30" s="167" t="s">
        <v>23</v>
      </c>
      <c r="D30" s="430">
        <v>79</v>
      </c>
      <c r="E30" s="371">
        <v>113.7</v>
      </c>
      <c r="F30" s="371">
        <v>50</v>
      </c>
      <c r="G30" s="371">
        <v>66.5</v>
      </c>
      <c r="H30" s="371">
        <v>1</v>
      </c>
      <c r="I30" s="371">
        <v>2.2999999999999998</v>
      </c>
      <c r="J30" s="371">
        <v>115</v>
      </c>
      <c r="K30" s="371">
        <v>146.69999999999999</v>
      </c>
      <c r="L30" s="368">
        <v>0.6179775280898876</v>
      </c>
      <c r="M30" s="368">
        <v>0.45</v>
      </c>
      <c r="N30" s="399">
        <v>0</v>
      </c>
      <c r="O30" s="368">
        <v>0.13</v>
      </c>
      <c r="P30" s="224"/>
    </row>
    <row r="31" spans="2:16" x14ac:dyDescent="0.25">
      <c r="B31" s="113">
        <v>920</v>
      </c>
      <c r="C31" s="167" t="s">
        <v>24</v>
      </c>
      <c r="D31" s="430">
        <v>89</v>
      </c>
      <c r="E31" s="371">
        <v>116.4</v>
      </c>
      <c r="F31" s="371">
        <v>52</v>
      </c>
      <c r="G31" s="371">
        <v>56.9</v>
      </c>
      <c r="H31" s="371">
        <v>5</v>
      </c>
      <c r="I31" s="371">
        <v>4.3</v>
      </c>
      <c r="J31" s="371">
        <v>114</v>
      </c>
      <c r="K31" s="371">
        <v>149.9</v>
      </c>
      <c r="L31" s="368">
        <v>0.50666666666666671</v>
      </c>
      <c r="M31" s="368">
        <v>0.46</v>
      </c>
      <c r="N31" s="399">
        <v>0.30232558139534882</v>
      </c>
      <c r="O31" s="368">
        <v>0.44</v>
      </c>
      <c r="P31" s="224"/>
    </row>
    <row r="32" spans="2:16" x14ac:dyDescent="0.25">
      <c r="B32" s="113">
        <v>921</v>
      </c>
      <c r="C32" s="167" t="s">
        <v>25</v>
      </c>
      <c r="D32" s="430">
        <v>149</v>
      </c>
      <c r="E32" s="371">
        <v>140.4</v>
      </c>
      <c r="F32" s="371">
        <v>56</v>
      </c>
      <c r="G32" s="371">
        <v>77</v>
      </c>
      <c r="H32" s="371">
        <v>14</v>
      </c>
      <c r="I32" s="371">
        <v>11.6</v>
      </c>
      <c r="J32" s="371">
        <v>126</v>
      </c>
      <c r="K32" s="371">
        <v>241.4</v>
      </c>
      <c r="L32" s="368">
        <v>0.27548209366391185</v>
      </c>
      <c r="M32" s="368">
        <v>0.3</v>
      </c>
      <c r="N32" s="399">
        <v>0.15972222222222221</v>
      </c>
      <c r="O32" s="368">
        <v>0.12</v>
      </c>
      <c r="P32" s="224"/>
    </row>
    <row r="33" spans="2:16" x14ac:dyDescent="0.25">
      <c r="B33" s="113">
        <v>922</v>
      </c>
      <c r="C33" s="167" t="s">
        <v>26</v>
      </c>
      <c r="D33" s="430">
        <v>95</v>
      </c>
      <c r="E33" s="371">
        <v>87.2</v>
      </c>
      <c r="F33" s="371">
        <v>43</v>
      </c>
      <c r="G33" s="371">
        <v>33.4</v>
      </c>
      <c r="H33" s="371">
        <v>6</v>
      </c>
      <c r="I33" s="371">
        <v>8.4</v>
      </c>
      <c r="J33" s="371">
        <v>140</v>
      </c>
      <c r="K33" s="371">
        <v>142.5</v>
      </c>
      <c r="L33" s="368">
        <v>0.45918367346938777</v>
      </c>
      <c r="M33" s="368">
        <v>0.48</v>
      </c>
      <c r="N33" s="399">
        <v>2.5423728813559324E-2</v>
      </c>
      <c r="O33" s="368">
        <v>0.15</v>
      </c>
      <c r="P33" s="224"/>
    </row>
    <row r="34" spans="2:16" x14ac:dyDescent="0.25">
      <c r="B34" s="113">
        <v>923</v>
      </c>
      <c r="C34" s="167" t="s">
        <v>27</v>
      </c>
      <c r="D34" s="430">
        <v>94</v>
      </c>
      <c r="E34" s="371">
        <v>91.8</v>
      </c>
      <c r="F34" s="371">
        <v>17</v>
      </c>
      <c r="G34" s="371">
        <v>28</v>
      </c>
      <c r="H34" s="371">
        <v>1</v>
      </c>
      <c r="I34" s="371">
        <v>1</v>
      </c>
      <c r="J34" s="371">
        <v>122</v>
      </c>
      <c r="K34" s="371">
        <v>135.6</v>
      </c>
      <c r="L34" s="368">
        <v>0.56848306332842413</v>
      </c>
      <c r="M34" s="368">
        <v>0.46</v>
      </c>
      <c r="N34" s="399">
        <v>6.3400576368876083E-2</v>
      </c>
      <c r="O34" s="368">
        <v>0.15</v>
      </c>
      <c r="P34" s="224"/>
    </row>
    <row r="35" spans="2:16" ht="15.75" thickBot="1" x14ac:dyDescent="0.3">
      <c r="B35" s="114">
        <v>924</v>
      </c>
      <c r="C35" s="172" t="s">
        <v>28</v>
      </c>
      <c r="D35" s="431">
        <v>25</v>
      </c>
      <c r="E35" s="372">
        <v>33.700000000000003</v>
      </c>
      <c r="F35" s="372">
        <v>26</v>
      </c>
      <c r="G35" s="372">
        <v>25.4</v>
      </c>
      <c r="H35" s="372">
        <v>2</v>
      </c>
      <c r="I35" s="372">
        <v>2.5</v>
      </c>
      <c r="J35" s="372">
        <v>30</v>
      </c>
      <c r="K35" s="372">
        <v>30.6</v>
      </c>
      <c r="L35" s="384">
        <v>0.93023255813953487</v>
      </c>
      <c r="M35" s="384">
        <v>0.68</v>
      </c>
      <c r="N35" s="367">
        <v>0</v>
      </c>
      <c r="O35" s="384">
        <v>0</v>
      </c>
      <c r="P35" s="224"/>
    </row>
    <row r="36" spans="2:16" ht="6.75" customHeight="1" x14ac:dyDescent="0.25"/>
    <row r="37" spans="2:16" ht="15" customHeight="1" x14ac:dyDescent="0.25">
      <c r="B37" s="474" t="s">
        <v>217</v>
      </c>
      <c r="C37" s="475"/>
      <c r="D37" s="475"/>
      <c r="E37" s="475"/>
      <c r="F37" s="475"/>
      <c r="G37" s="475"/>
      <c r="H37" s="475"/>
      <c r="I37" s="475"/>
      <c r="J37" s="475"/>
      <c r="K37" s="475"/>
      <c r="L37" s="475"/>
      <c r="M37" s="475"/>
      <c r="N37" s="475"/>
      <c r="O37" s="475"/>
      <c r="P37" s="283"/>
    </row>
    <row r="38" spans="2:16" ht="8.25" customHeight="1" x14ac:dyDescent="0.25"/>
  </sheetData>
  <sheetProtection autoFilter="0"/>
  <sortState ref="B12:AD35">
    <sortCondition ref="B12:B35"/>
  </sortState>
  <mergeCells count="19">
    <mergeCell ref="J6:K6"/>
    <mergeCell ref="N4:O4"/>
    <mergeCell ref="N6:O6"/>
    <mergeCell ref="B37:O37"/>
    <mergeCell ref="D4:E4"/>
    <mergeCell ref="F4:G4"/>
    <mergeCell ref="H4:I4"/>
    <mergeCell ref="D6:E6"/>
    <mergeCell ref="F6:G6"/>
    <mergeCell ref="H6:I6"/>
    <mergeCell ref="L4:M4"/>
    <mergeCell ref="L6:M6"/>
    <mergeCell ref="D8:E8"/>
    <mergeCell ref="F8:G8"/>
    <mergeCell ref="H8:I8"/>
    <mergeCell ref="J8:K8"/>
    <mergeCell ref="L8:M8"/>
    <mergeCell ref="N8:O8"/>
    <mergeCell ref="J4:K4"/>
  </mergeCells>
  <pageMargins left="7.874015748031496E-2" right="7.874015748031496E-2" top="0.19685039370078741" bottom="0.19685039370078741" header="0.31496062992125984" footer="0.31496062992125984"/>
  <pageSetup paperSize="9" scale="80" orientation="landscape" r:id="rId1"/>
  <ignoredErrors>
    <ignoredError sqref="E5:I5" formula="1"/>
  </ignoredError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E6C1C5-5956-4EC7-8ADA-0569D7F7DBFD}">
  <sheetPr codeName="Ark26">
    <tabColor rgb="FF00B050"/>
  </sheetPr>
  <dimension ref="A1:M38"/>
  <sheetViews>
    <sheetView topLeftCell="A25" workbookViewId="0">
      <selection activeCell="O25" sqref="O25"/>
    </sheetView>
  </sheetViews>
  <sheetFormatPr defaultColWidth="8.85546875" defaultRowHeight="15" x14ac:dyDescent="0.25"/>
  <cols>
    <col min="1" max="1" width="2.7109375" style="33" customWidth="1"/>
    <col min="2" max="2" width="5.140625" style="33" customWidth="1"/>
    <col min="3" max="3" width="21.42578125" style="33" customWidth="1"/>
    <col min="4" max="12" width="10.7109375" style="33" customWidth="1"/>
    <col min="13" max="13" width="3.5703125" style="33" customWidth="1"/>
    <col min="14" max="16384" width="8.85546875" style="33"/>
  </cols>
  <sheetData>
    <row r="1" spans="1:13" ht="15" customHeight="1" thickBot="1" x14ac:dyDescent="0.3"/>
    <row r="2" spans="1:13" ht="15.75" x14ac:dyDescent="0.25">
      <c r="B2" s="191" t="s">
        <v>176</v>
      </c>
      <c r="C2" s="181"/>
      <c r="D2" s="181"/>
      <c r="E2" s="181"/>
      <c r="F2" s="181"/>
      <c r="G2" s="181"/>
      <c r="H2" s="181"/>
      <c r="I2" s="181"/>
      <c r="J2" s="181"/>
      <c r="K2" s="182"/>
    </row>
    <row r="3" spans="1:13" x14ac:dyDescent="0.25">
      <c r="B3" s="192"/>
      <c r="C3" s="184"/>
      <c r="D3" s="184"/>
      <c r="E3" s="184"/>
      <c r="F3" s="184"/>
      <c r="G3" s="184"/>
      <c r="H3" s="184"/>
      <c r="I3" s="184"/>
      <c r="J3" s="184"/>
      <c r="K3" s="193"/>
    </row>
    <row r="4" spans="1:13" ht="28.5" customHeight="1" x14ac:dyDescent="0.25">
      <c r="B4" s="194"/>
      <c r="C4" s="363"/>
      <c r="D4" s="477" t="s">
        <v>113</v>
      </c>
      <c r="E4" s="477"/>
      <c r="F4" s="477" t="s">
        <v>114</v>
      </c>
      <c r="G4" s="477"/>
      <c r="H4" s="477" t="s">
        <v>168</v>
      </c>
      <c r="I4" s="477"/>
      <c r="J4" s="477" t="s">
        <v>183</v>
      </c>
      <c r="K4" s="485"/>
    </row>
    <row r="5" spans="1:13" x14ac:dyDescent="0.25">
      <c r="B5" s="208"/>
      <c r="C5" s="209"/>
      <c r="D5" s="365">
        <f>Overblik!$D$6</f>
        <v>2019</v>
      </c>
      <c r="E5" s="365">
        <f>Overblik!$E$6</f>
        <v>2020</v>
      </c>
      <c r="F5" s="365">
        <f>Overblik!$D$6</f>
        <v>2019</v>
      </c>
      <c r="G5" s="365">
        <f>Overblik!$E$6</f>
        <v>2020</v>
      </c>
      <c r="H5" s="365">
        <f>Overblik!$D$6</f>
        <v>2019</v>
      </c>
      <c r="I5" s="365">
        <f>Overblik!$E$6</f>
        <v>2020</v>
      </c>
      <c r="J5" s="365">
        <f>Overblik!$D$6</f>
        <v>2019</v>
      </c>
      <c r="K5" s="366">
        <f>Overblik!$E$6</f>
        <v>2020</v>
      </c>
    </row>
    <row r="6" spans="1:13" ht="14.25" customHeight="1" x14ac:dyDescent="0.25">
      <c r="B6" s="208"/>
      <c r="C6" s="209"/>
      <c r="D6" s="478" t="s">
        <v>182</v>
      </c>
      <c r="E6" s="478"/>
      <c r="F6" s="478" t="s">
        <v>182</v>
      </c>
      <c r="G6" s="478"/>
      <c r="H6" s="478" t="s">
        <v>182</v>
      </c>
      <c r="I6" s="478"/>
      <c r="J6" s="478" t="s">
        <v>182</v>
      </c>
      <c r="K6" s="486"/>
    </row>
    <row r="7" spans="1:13" ht="2.25" customHeight="1" thickBot="1" x14ac:dyDescent="0.3">
      <c r="B7" s="196"/>
      <c r="C7" s="197"/>
      <c r="D7" s="198"/>
      <c r="E7" s="198"/>
      <c r="F7" s="198"/>
      <c r="G7" s="198"/>
      <c r="H7" s="198"/>
      <c r="I7" s="198"/>
      <c r="J7" s="198"/>
      <c r="K7" s="199"/>
    </row>
    <row r="8" spans="1:13" hidden="1" x14ac:dyDescent="0.25">
      <c r="B8" s="111"/>
      <c r="C8" s="349" t="s">
        <v>189</v>
      </c>
      <c r="D8" s="369"/>
      <c r="E8" s="368"/>
      <c r="F8" s="369"/>
      <c r="G8" s="368"/>
      <c r="H8" s="369"/>
      <c r="I8" s="368"/>
      <c r="J8" s="369"/>
      <c r="K8" s="368"/>
    </row>
    <row r="9" spans="1:13" x14ac:dyDescent="0.25">
      <c r="B9" s="112"/>
      <c r="C9" s="350" t="s">
        <v>112</v>
      </c>
      <c r="D9" s="393">
        <v>0.56489391016809043</v>
      </c>
      <c r="E9" s="368">
        <v>0.47</v>
      </c>
      <c r="F9" s="393">
        <v>0.59599999999999997</v>
      </c>
      <c r="G9" s="368">
        <v>0.4</v>
      </c>
      <c r="H9" s="393">
        <v>0.6313993174061433</v>
      </c>
      <c r="I9" s="368">
        <v>0.56000000000000005</v>
      </c>
      <c r="J9" s="393">
        <v>0.72992700729927007</v>
      </c>
      <c r="K9" s="368">
        <v>0.51</v>
      </c>
    </row>
    <row r="10" spans="1:13" ht="15.75" thickBot="1" x14ac:dyDescent="0.3">
      <c r="B10" s="375"/>
      <c r="C10" s="376" t="s">
        <v>34</v>
      </c>
      <c r="D10" s="394">
        <f t="shared" ref="D10:K10" si="0">LARGE(D12:D35,5)</f>
        <v>0.69333333333333336</v>
      </c>
      <c r="E10" s="395">
        <f t="shared" si="0"/>
        <v>0.6</v>
      </c>
      <c r="F10" s="394">
        <f t="shared" si="0"/>
        <v>0.88888888888888884</v>
      </c>
      <c r="G10" s="395">
        <f t="shared" si="0"/>
        <v>0.5</v>
      </c>
      <c r="H10" s="394">
        <f t="shared" si="0"/>
        <v>0.8</v>
      </c>
      <c r="I10" s="395">
        <f t="shared" si="0"/>
        <v>0.74</v>
      </c>
      <c r="J10" s="394">
        <f t="shared" si="0"/>
        <v>0.8928571428571429</v>
      </c>
      <c r="K10" s="395">
        <f t="shared" si="0"/>
        <v>0.75</v>
      </c>
    </row>
    <row r="11" spans="1:13" ht="13.5" customHeight="1" thickBot="1" x14ac:dyDescent="0.3">
      <c r="A11" s="35"/>
      <c r="B11" s="322" t="s">
        <v>29</v>
      </c>
      <c r="C11" s="323" t="s">
        <v>0</v>
      </c>
      <c r="D11" s="396"/>
      <c r="E11" s="373"/>
      <c r="F11" s="373"/>
      <c r="G11" s="373"/>
      <c r="H11" s="373"/>
      <c r="I11" s="373"/>
      <c r="J11" s="396"/>
      <c r="K11" s="382"/>
    </row>
    <row r="12" spans="1:13" x14ac:dyDescent="0.25">
      <c r="B12" s="377">
        <v>901</v>
      </c>
      <c r="C12" s="378" t="s">
        <v>5</v>
      </c>
      <c r="D12" s="397">
        <v>0.62765957446808507</v>
      </c>
      <c r="E12" s="398">
        <v>0.37</v>
      </c>
      <c r="F12" s="397">
        <v>0.42857142857142855</v>
      </c>
      <c r="G12" s="398">
        <v>0.56999999999999995</v>
      </c>
      <c r="H12" s="397">
        <v>0.5</v>
      </c>
      <c r="I12" s="398">
        <v>0.61</v>
      </c>
      <c r="J12" s="436">
        <v>0.88888888888888884</v>
      </c>
      <c r="K12" s="398">
        <v>0.72</v>
      </c>
      <c r="L12" s="224"/>
      <c r="M12" s="224"/>
    </row>
    <row r="13" spans="1:13" x14ac:dyDescent="0.25">
      <c r="B13" s="113">
        <v>902</v>
      </c>
      <c r="C13" s="167" t="s">
        <v>6</v>
      </c>
      <c r="D13" s="399">
        <v>0.53846153846153844</v>
      </c>
      <c r="E13" s="368">
        <v>0.37</v>
      </c>
      <c r="F13" s="399">
        <v>0.5714285714285714</v>
      </c>
      <c r="G13" s="368">
        <v>0.38</v>
      </c>
      <c r="H13" s="399">
        <v>0.6785714285714286</v>
      </c>
      <c r="I13" s="368">
        <v>0.47</v>
      </c>
      <c r="J13" s="399">
        <v>0.59259259259259256</v>
      </c>
      <c r="K13" s="368">
        <v>0.37</v>
      </c>
      <c r="L13" s="224"/>
      <c r="M13" s="224"/>
    </row>
    <row r="14" spans="1:13" x14ac:dyDescent="0.25">
      <c r="B14" s="113">
        <v>903</v>
      </c>
      <c r="C14" s="167" t="s">
        <v>7</v>
      </c>
      <c r="D14" s="399">
        <v>0.6292134831460674</v>
      </c>
      <c r="E14" s="368">
        <v>0.56000000000000005</v>
      </c>
      <c r="F14" s="399">
        <v>0.4</v>
      </c>
      <c r="G14" s="368">
        <v>0.44</v>
      </c>
      <c r="H14" s="399">
        <v>0.4375</v>
      </c>
      <c r="I14" s="368">
        <v>0.56999999999999995</v>
      </c>
      <c r="J14" s="399">
        <v>0.68181818181818177</v>
      </c>
      <c r="K14" s="368">
        <v>0.65</v>
      </c>
      <c r="L14" s="224"/>
      <c r="M14" s="224"/>
    </row>
    <row r="15" spans="1:13" x14ac:dyDescent="0.25">
      <c r="B15" s="113">
        <v>904</v>
      </c>
      <c r="C15" s="167" t="s">
        <v>8</v>
      </c>
      <c r="D15" s="399">
        <v>0.66400000000000003</v>
      </c>
      <c r="E15" s="368">
        <v>0.47</v>
      </c>
      <c r="F15" s="399">
        <v>0.76923076923076927</v>
      </c>
      <c r="G15" s="368">
        <v>0.47</v>
      </c>
      <c r="H15" s="399">
        <v>0.73913043478260865</v>
      </c>
      <c r="I15" s="368">
        <v>0.38</v>
      </c>
      <c r="J15" s="399">
        <v>0.7592592592592593</v>
      </c>
      <c r="K15" s="368">
        <v>0.4</v>
      </c>
      <c r="L15" s="224"/>
      <c r="M15" s="224"/>
    </row>
    <row r="16" spans="1:13" x14ac:dyDescent="0.25">
      <c r="B16" s="113">
        <v>905</v>
      </c>
      <c r="C16" s="167" t="s">
        <v>9</v>
      </c>
      <c r="D16" s="399">
        <v>0.61589403973509937</v>
      </c>
      <c r="E16" s="368">
        <v>0.56000000000000005</v>
      </c>
      <c r="F16" s="399">
        <v>0.61111111111111116</v>
      </c>
      <c r="G16" s="368">
        <v>0.36</v>
      </c>
      <c r="H16" s="399">
        <v>0.56000000000000005</v>
      </c>
      <c r="I16" s="368">
        <v>0.38</v>
      </c>
      <c r="J16" s="399">
        <v>0.8571428571428571</v>
      </c>
      <c r="K16" s="368">
        <v>0.5</v>
      </c>
      <c r="L16" s="224"/>
      <c r="M16" s="224"/>
    </row>
    <row r="17" spans="2:13" x14ac:dyDescent="0.25">
      <c r="B17" s="113">
        <v>906</v>
      </c>
      <c r="C17" s="167" t="s">
        <v>10</v>
      </c>
      <c r="D17" s="399">
        <v>0.7722772277227723</v>
      </c>
      <c r="E17" s="368">
        <v>0.54</v>
      </c>
      <c r="F17" s="399">
        <v>0.42857142857142855</v>
      </c>
      <c r="G17" s="368">
        <v>0.5</v>
      </c>
      <c r="H17" s="399">
        <v>0.61538461538461542</v>
      </c>
      <c r="I17" s="368">
        <v>1</v>
      </c>
      <c r="J17" s="399">
        <v>0.95</v>
      </c>
      <c r="K17" s="368">
        <v>0.51</v>
      </c>
      <c r="L17" s="224"/>
      <c r="M17" s="224"/>
    </row>
    <row r="18" spans="2:13" x14ac:dyDescent="0.25">
      <c r="B18" s="113">
        <v>907</v>
      </c>
      <c r="C18" s="167" t="s">
        <v>11</v>
      </c>
      <c r="D18" s="399">
        <v>0.69333333333333336</v>
      </c>
      <c r="E18" s="368">
        <v>0.66</v>
      </c>
      <c r="F18" s="399">
        <v>0.75</v>
      </c>
      <c r="G18" s="368">
        <v>0.38</v>
      </c>
      <c r="H18" s="399">
        <v>0.8</v>
      </c>
      <c r="I18" s="368">
        <v>0.66</v>
      </c>
      <c r="J18" s="399">
        <v>0.8928571428571429</v>
      </c>
      <c r="K18" s="368">
        <v>0.75</v>
      </c>
      <c r="L18" s="224"/>
      <c r="M18" s="224"/>
    </row>
    <row r="19" spans="2:13" x14ac:dyDescent="0.25">
      <c r="B19" s="113">
        <v>908</v>
      </c>
      <c r="C19" s="167" t="s">
        <v>12</v>
      </c>
      <c r="D19" s="399">
        <v>0.38613861386138615</v>
      </c>
      <c r="E19" s="368">
        <v>0.4</v>
      </c>
      <c r="F19" s="399">
        <v>0</v>
      </c>
      <c r="G19" s="368">
        <v>0.4</v>
      </c>
      <c r="H19" s="399">
        <v>0.6428571428571429</v>
      </c>
      <c r="I19" s="368">
        <v>0.63</v>
      </c>
      <c r="J19" s="399">
        <v>0.44444444444444442</v>
      </c>
      <c r="K19" s="368">
        <v>0.6</v>
      </c>
      <c r="L19" s="224"/>
      <c r="M19" s="224"/>
    </row>
    <row r="20" spans="2:13" x14ac:dyDescent="0.25">
      <c r="B20" s="113">
        <v>909</v>
      </c>
      <c r="C20" s="167" t="s">
        <v>13</v>
      </c>
      <c r="D20" s="399">
        <v>0.55660377358490565</v>
      </c>
      <c r="E20" s="368">
        <v>0.5</v>
      </c>
      <c r="F20" s="399">
        <v>0.53846153846153844</v>
      </c>
      <c r="G20" s="368">
        <v>0.5</v>
      </c>
      <c r="H20" s="399">
        <v>0.62857142857142856</v>
      </c>
      <c r="I20" s="368">
        <v>0.5</v>
      </c>
      <c r="J20" s="399">
        <v>0.75609756097560976</v>
      </c>
      <c r="K20" s="368">
        <v>0.52</v>
      </c>
      <c r="L20" s="224"/>
      <c r="M20" s="224"/>
    </row>
    <row r="21" spans="2:13" x14ac:dyDescent="0.25">
      <c r="B21" s="113">
        <v>910</v>
      </c>
      <c r="C21" s="167" t="s">
        <v>14</v>
      </c>
      <c r="D21" s="399">
        <v>0.5629139072847682</v>
      </c>
      <c r="E21" s="368">
        <v>0.42</v>
      </c>
      <c r="F21" s="399">
        <v>0.66666666666666663</v>
      </c>
      <c r="G21" s="368">
        <v>1</v>
      </c>
      <c r="H21" s="399">
        <v>0.66666666666666663</v>
      </c>
      <c r="I21" s="368">
        <v>0.53</v>
      </c>
      <c r="J21" s="399">
        <v>0.83333333333333337</v>
      </c>
      <c r="K21" s="368">
        <v>0.77</v>
      </c>
      <c r="L21" s="224"/>
      <c r="M21" s="224"/>
    </row>
    <row r="22" spans="2:13" x14ac:dyDescent="0.25">
      <c r="B22" s="113">
        <v>911</v>
      </c>
      <c r="C22" s="167" t="s">
        <v>15</v>
      </c>
      <c r="D22" s="399">
        <v>0.66878980891719741</v>
      </c>
      <c r="E22" s="368">
        <v>0.63</v>
      </c>
      <c r="F22" s="399">
        <v>0.54545454545454541</v>
      </c>
      <c r="G22" s="368">
        <v>0.46</v>
      </c>
      <c r="H22" s="399">
        <v>0.66666666666666663</v>
      </c>
      <c r="I22" s="368">
        <v>0.71</v>
      </c>
      <c r="J22" s="399">
        <v>0.80769230769230771</v>
      </c>
      <c r="K22" s="368">
        <v>0.7</v>
      </c>
      <c r="L22" s="224"/>
      <c r="M22" s="224"/>
    </row>
    <row r="23" spans="2:13" x14ac:dyDescent="0.25">
      <c r="B23" s="113">
        <v>912</v>
      </c>
      <c r="C23" s="167" t="s">
        <v>16</v>
      </c>
      <c r="D23" s="399">
        <v>0.56923076923076921</v>
      </c>
      <c r="E23" s="368">
        <v>0.31</v>
      </c>
      <c r="F23" s="399">
        <v>0.7</v>
      </c>
      <c r="G23" s="368">
        <v>0.25</v>
      </c>
      <c r="H23" s="399">
        <v>0.52631578947368418</v>
      </c>
      <c r="I23" s="368">
        <v>0.63</v>
      </c>
      <c r="J23" s="399">
        <v>0.57894736842105265</v>
      </c>
      <c r="K23" s="368">
        <v>0.34</v>
      </c>
      <c r="L23" s="224"/>
      <c r="M23" s="224"/>
    </row>
    <row r="24" spans="2:13" x14ac:dyDescent="0.25">
      <c r="B24" s="113">
        <v>913</v>
      </c>
      <c r="C24" s="167" t="s">
        <v>17</v>
      </c>
      <c r="D24" s="399">
        <v>0.53846153846153844</v>
      </c>
      <c r="E24" s="368">
        <v>0.42</v>
      </c>
      <c r="F24" s="399">
        <v>0.7142857142857143</v>
      </c>
      <c r="G24" s="368">
        <v>0.5</v>
      </c>
      <c r="H24" s="399">
        <v>0.83333333333333337</v>
      </c>
      <c r="I24" s="368">
        <v>0.79</v>
      </c>
      <c r="J24" s="399">
        <v>0.69230769230769229</v>
      </c>
      <c r="K24" s="368">
        <v>0.67</v>
      </c>
      <c r="L24" s="224"/>
      <c r="M24" s="224"/>
    </row>
    <row r="25" spans="2:13" x14ac:dyDescent="0.25">
      <c r="B25" s="113">
        <v>914</v>
      </c>
      <c r="C25" s="167" t="s">
        <v>18</v>
      </c>
      <c r="D25" s="399">
        <v>0.64</v>
      </c>
      <c r="E25" s="368">
        <v>0.6</v>
      </c>
      <c r="F25" s="399">
        <v>0.92307692307692313</v>
      </c>
      <c r="G25" s="368">
        <v>0.78</v>
      </c>
      <c r="H25" s="399">
        <v>0.80769230769230771</v>
      </c>
      <c r="I25" s="368">
        <v>0.74</v>
      </c>
      <c r="J25" s="399">
        <v>0.7</v>
      </c>
      <c r="K25" s="368">
        <v>0.81</v>
      </c>
      <c r="L25" s="224"/>
      <c r="M25" s="224"/>
    </row>
    <row r="26" spans="2:13" x14ac:dyDescent="0.25">
      <c r="B26" s="113">
        <v>915</v>
      </c>
      <c r="C26" s="167" t="s">
        <v>19</v>
      </c>
      <c r="D26" s="399">
        <v>0.69587628865979378</v>
      </c>
      <c r="E26" s="368">
        <v>0.55000000000000004</v>
      </c>
      <c r="F26" s="399">
        <v>0.6428571428571429</v>
      </c>
      <c r="G26" s="368">
        <v>0.35</v>
      </c>
      <c r="H26" s="399">
        <v>0.58333333333333337</v>
      </c>
      <c r="I26" s="368">
        <v>0.59</v>
      </c>
      <c r="J26" s="399">
        <v>0.91176470588235292</v>
      </c>
      <c r="K26" s="368">
        <v>0.63</v>
      </c>
      <c r="L26" s="224"/>
      <c r="M26" s="224"/>
    </row>
    <row r="27" spans="2:13" x14ac:dyDescent="0.25">
      <c r="B27" s="113">
        <v>916</v>
      </c>
      <c r="C27" s="167" t="s">
        <v>20</v>
      </c>
      <c r="D27" s="399">
        <v>0.44761904761904764</v>
      </c>
      <c r="E27" s="368">
        <v>0.61</v>
      </c>
      <c r="F27" s="399">
        <v>0.88888888888888884</v>
      </c>
      <c r="G27" s="368">
        <v>0.44</v>
      </c>
      <c r="H27" s="399">
        <v>0.62068965517241381</v>
      </c>
      <c r="I27" s="368">
        <v>0.64</v>
      </c>
      <c r="J27" s="399">
        <v>1</v>
      </c>
      <c r="K27" s="368">
        <v>0.8</v>
      </c>
      <c r="L27" s="224"/>
      <c r="M27" s="224"/>
    </row>
    <row r="28" spans="2:13" x14ac:dyDescent="0.25">
      <c r="B28" s="113">
        <v>917</v>
      </c>
      <c r="C28" s="167" t="s">
        <v>21</v>
      </c>
      <c r="D28" s="399">
        <v>0.72972972972972971</v>
      </c>
      <c r="E28" s="368">
        <v>0.52</v>
      </c>
      <c r="F28" s="399">
        <v>1</v>
      </c>
      <c r="G28" s="368">
        <v>0.3</v>
      </c>
      <c r="H28" s="399">
        <v>0.86956521739130432</v>
      </c>
      <c r="I28" s="368">
        <v>0.65</v>
      </c>
      <c r="J28" s="399">
        <v>0.76</v>
      </c>
      <c r="K28" s="368">
        <v>0.42</v>
      </c>
      <c r="L28" s="224"/>
      <c r="M28" s="224"/>
    </row>
    <row r="29" spans="2:13" x14ac:dyDescent="0.25">
      <c r="B29" s="113">
        <v>918</v>
      </c>
      <c r="C29" s="167" t="s">
        <v>22</v>
      </c>
      <c r="D29" s="399">
        <v>0.50574712643678166</v>
      </c>
      <c r="E29" s="368">
        <v>0.43</v>
      </c>
      <c r="F29" s="399">
        <v>0.5625</v>
      </c>
      <c r="G29" s="368">
        <v>0.15</v>
      </c>
      <c r="H29" s="399">
        <v>0.6</v>
      </c>
      <c r="I29" s="368">
        <v>0.47</v>
      </c>
      <c r="J29" s="399">
        <v>0.82608695652173914</v>
      </c>
      <c r="K29" s="368">
        <v>0.46</v>
      </c>
      <c r="L29" s="224"/>
      <c r="M29" s="224"/>
    </row>
    <row r="30" spans="2:13" x14ac:dyDescent="0.25">
      <c r="B30" s="113">
        <v>919</v>
      </c>
      <c r="C30" s="167" t="s">
        <v>23</v>
      </c>
      <c r="D30" s="399">
        <v>0.58904109589041098</v>
      </c>
      <c r="E30" s="368">
        <v>0.4</v>
      </c>
      <c r="F30" s="399">
        <v>1</v>
      </c>
      <c r="G30" s="368">
        <v>0.11</v>
      </c>
      <c r="H30" s="399">
        <v>0.63636363636363635</v>
      </c>
      <c r="I30" s="368">
        <v>0.78</v>
      </c>
      <c r="J30" s="399">
        <v>0.82352941176470584</v>
      </c>
      <c r="K30" s="368">
        <v>0.4</v>
      </c>
      <c r="L30" s="224"/>
      <c r="M30" s="224"/>
    </row>
    <row r="31" spans="2:13" x14ac:dyDescent="0.25">
      <c r="B31" s="113">
        <v>920</v>
      </c>
      <c r="C31" s="167" t="s">
        <v>24</v>
      </c>
      <c r="D31" s="399">
        <v>0.42105263157894735</v>
      </c>
      <c r="E31" s="368">
        <v>0.51</v>
      </c>
      <c r="F31" s="399">
        <v>0.75</v>
      </c>
      <c r="G31" s="368">
        <v>0.3</v>
      </c>
      <c r="H31" s="399">
        <v>0.8</v>
      </c>
      <c r="I31" s="368">
        <v>0.33</v>
      </c>
      <c r="J31" s="399">
        <v>0.66666666666666663</v>
      </c>
      <c r="K31" s="368">
        <v>0.52</v>
      </c>
      <c r="L31" s="224"/>
      <c r="M31" s="224"/>
    </row>
    <row r="32" spans="2:13" x14ac:dyDescent="0.25">
      <c r="B32" s="113">
        <v>921</v>
      </c>
      <c r="C32" s="167" t="s">
        <v>25</v>
      </c>
      <c r="D32" s="399">
        <v>0.2290909090909091</v>
      </c>
      <c r="E32" s="368">
        <v>0.28000000000000003</v>
      </c>
      <c r="F32" s="399">
        <v>0</v>
      </c>
      <c r="G32" s="368">
        <v>0.2</v>
      </c>
      <c r="H32" s="399">
        <v>0.43023255813953487</v>
      </c>
      <c r="I32" s="368">
        <v>0.39</v>
      </c>
      <c r="J32" s="399">
        <v>0.31707317073170732</v>
      </c>
      <c r="K32" s="368">
        <v>0.22</v>
      </c>
      <c r="L32" s="224"/>
      <c r="M32" s="224"/>
    </row>
    <row r="33" spans="2:13" x14ac:dyDescent="0.25">
      <c r="B33" s="113">
        <v>922</v>
      </c>
      <c r="C33" s="167" t="s">
        <v>26</v>
      </c>
      <c r="D33" s="399">
        <v>0.43165467625899279</v>
      </c>
      <c r="E33" s="368">
        <v>0.45</v>
      </c>
      <c r="F33" s="399">
        <v>0.3</v>
      </c>
      <c r="G33" s="368">
        <v>0.36</v>
      </c>
      <c r="H33" s="399">
        <v>0.57446808510638303</v>
      </c>
      <c r="I33" s="368">
        <v>0.62</v>
      </c>
      <c r="J33" s="399">
        <v>0.41176470588235292</v>
      </c>
      <c r="K33" s="368">
        <v>0.54</v>
      </c>
      <c r="L33" s="224"/>
      <c r="M33" s="224"/>
    </row>
    <row r="34" spans="2:13" x14ac:dyDescent="0.25">
      <c r="B34" s="113">
        <v>923</v>
      </c>
      <c r="C34" s="167" t="s">
        <v>27</v>
      </c>
      <c r="D34" s="399">
        <v>0.54285714285714282</v>
      </c>
      <c r="E34" s="368">
        <v>0.44</v>
      </c>
      <c r="F34" s="399">
        <v>0.35294117647058826</v>
      </c>
      <c r="G34" s="368">
        <v>0.41</v>
      </c>
      <c r="H34" s="399">
        <v>0.64888888888888885</v>
      </c>
      <c r="I34" s="368">
        <v>0.53</v>
      </c>
      <c r="J34" s="399">
        <v>0.67948717948717952</v>
      </c>
      <c r="K34" s="368">
        <v>0.43</v>
      </c>
      <c r="L34" s="224"/>
      <c r="M34" s="224"/>
    </row>
    <row r="35" spans="2:13" ht="15.75" thickBot="1" x14ac:dyDescent="0.3">
      <c r="B35" s="114">
        <v>924</v>
      </c>
      <c r="C35" s="172" t="s">
        <v>28</v>
      </c>
      <c r="D35" s="367">
        <v>0.93548387096774188</v>
      </c>
      <c r="E35" s="384">
        <v>0.68</v>
      </c>
      <c r="F35" s="367">
        <v>1</v>
      </c>
      <c r="G35" s="384">
        <v>0</v>
      </c>
      <c r="H35" s="367">
        <v>0.90909090909090906</v>
      </c>
      <c r="I35" s="384">
        <v>0.8</v>
      </c>
      <c r="J35" s="367">
        <v>1</v>
      </c>
      <c r="K35" s="384">
        <v>0.79</v>
      </c>
      <c r="L35" s="224"/>
      <c r="M35" s="224"/>
    </row>
    <row r="36" spans="2:13" ht="6.75" customHeight="1" x14ac:dyDescent="0.25"/>
    <row r="37" spans="2:13" ht="15" customHeight="1" x14ac:dyDescent="0.25">
      <c r="B37" s="487" t="s">
        <v>208</v>
      </c>
      <c r="C37" s="487"/>
      <c r="D37" s="487"/>
      <c r="E37" s="487"/>
      <c r="F37" s="487"/>
      <c r="G37" s="487"/>
      <c r="H37" s="487"/>
      <c r="I37" s="487"/>
      <c r="J37" s="487"/>
      <c r="K37" s="487"/>
      <c r="L37" s="364"/>
    </row>
    <row r="38" spans="2:13" ht="8.25" customHeight="1" x14ac:dyDescent="0.25"/>
  </sheetData>
  <sheetProtection autoFilter="0"/>
  <mergeCells count="9">
    <mergeCell ref="B37:K37"/>
    <mergeCell ref="D4:E4"/>
    <mergeCell ref="F4:G4"/>
    <mergeCell ref="H4:I4"/>
    <mergeCell ref="J4:K4"/>
    <mergeCell ref="D6:E6"/>
    <mergeCell ref="F6:G6"/>
    <mergeCell ref="H6:I6"/>
    <mergeCell ref="J6:K6"/>
  </mergeCells>
  <pageMargins left="7.874015748031496E-2" right="7.874015748031496E-2" top="0.19685039370078741" bottom="0.19685039370078741" header="0.31496062992125984" footer="0.31496062992125984"/>
  <pageSetup paperSize="9" scale="80"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Ark7">
    <tabColor rgb="FF00B050"/>
  </sheetPr>
  <dimension ref="A1:T38"/>
  <sheetViews>
    <sheetView topLeftCell="A4" workbookViewId="0">
      <selection activeCell="J8" sqref="J8:K8"/>
    </sheetView>
  </sheetViews>
  <sheetFormatPr defaultColWidth="9.140625" defaultRowHeight="15" x14ac:dyDescent="0.25"/>
  <cols>
    <col min="1" max="1" width="2.7109375" style="33" customWidth="1"/>
    <col min="2" max="2" width="5.140625" style="33" customWidth="1"/>
    <col min="3" max="3" width="21.42578125" style="33" customWidth="1"/>
    <col min="4" max="17" width="10.7109375" style="33" customWidth="1"/>
    <col min="18" max="18" width="3.5703125" style="33" customWidth="1"/>
    <col min="19" max="16384" width="9.140625" style="33"/>
  </cols>
  <sheetData>
    <row r="1" spans="1:20" ht="15" customHeight="1" thickBot="1" x14ac:dyDescent="0.3">
      <c r="B1" s="131"/>
      <c r="C1" s="131"/>
      <c r="D1" s="131"/>
      <c r="E1" s="131"/>
      <c r="F1" s="131"/>
      <c r="G1" s="225"/>
      <c r="H1" s="131"/>
      <c r="I1" s="131"/>
      <c r="J1" s="131"/>
      <c r="K1" s="131"/>
      <c r="L1" s="131"/>
      <c r="M1" s="131"/>
      <c r="N1" s="131"/>
      <c r="O1" s="131"/>
      <c r="P1" s="131"/>
      <c r="Q1" s="131"/>
      <c r="R1" s="35"/>
      <c r="S1" s="35"/>
      <c r="T1" s="35"/>
    </row>
    <row r="2" spans="1:20" ht="15.75" x14ac:dyDescent="0.25">
      <c r="B2" s="191" t="s">
        <v>200</v>
      </c>
      <c r="C2" s="181"/>
      <c r="D2" s="181"/>
      <c r="E2" s="181"/>
      <c r="F2" s="181"/>
      <c r="G2" s="181"/>
      <c r="H2" s="181"/>
      <c r="I2" s="181"/>
      <c r="J2" s="181"/>
      <c r="K2" s="181"/>
      <c r="L2" s="181"/>
      <c r="M2" s="181"/>
      <c r="N2" s="181"/>
      <c r="O2" s="181"/>
      <c r="P2" s="181"/>
      <c r="Q2" s="182"/>
      <c r="R2" s="35"/>
      <c r="S2" s="35"/>
      <c r="T2" s="35"/>
    </row>
    <row r="3" spans="1:20" x14ac:dyDescent="0.25">
      <c r="B3" s="192"/>
      <c r="C3" s="184"/>
      <c r="D3" s="184"/>
      <c r="E3" s="184"/>
      <c r="F3" s="184"/>
      <c r="G3" s="184"/>
      <c r="H3" s="184"/>
      <c r="I3" s="184"/>
      <c r="J3" s="184"/>
      <c r="K3" s="184"/>
      <c r="L3" s="184"/>
      <c r="M3" s="184"/>
      <c r="N3" s="184"/>
      <c r="O3" s="184"/>
      <c r="P3" s="184"/>
      <c r="Q3" s="193"/>
    </row>
    <row r="4" spans="1:20" ht="42" customHeight="1" x14ac:dyDescent="0.25">
      <c r="B4" s="194"/>
      <c r="C4" s="363"/>
      <c r="D4" s="477" t="s">
        <v>184</v>
      </c>
      <c r="E4" s="477"/>
      <c r="F4" s="477" t="s">
        <v>146</v>
      </c>
      <c r="G4" s="477"/>
      <c r="H4" s="477" t="s">
        <v>147</v>
      </c>
      <c r="I4" s="477"/>
      <c r="J4" s="477" t="s">
        <v>185</v>
      </c>
      <c r="K4" s="477"/>
      <c r="L4" s="477" t="s">
        <v>186</v>
      </c>
      <c r="M4" s="477"/>
      <c r="N4" s="477" t="s">
        <v>188</v>
      </c>
      <c r="O4" s="477"/>
      <c r="P4" s="477" t="s">
        <v>187</v>
      </c>
      <c r="Q4" s="485"/>
    </row>
    <row r="5" spans="1:20" x14ac:dyDescent="0.25">
      <c r="B5" s="208"/>
      <c r="C5" s="209"/>
      <c r="D5" s="365">
        <f>Overblik!$D$6</f>
        <v>2019</v>
      </c>
      <c r="E5" s="365">
        <f>Overblik!$E$6</f>
        <v>2020</v>
      </c>
      <c r="F5" s="365">
        <f>Overblik!$D$6</f>
        <v>2019</v>
      </c>
      <c r="G5" s="365">
        <f>Overblik!$E$6</f>
        <v>2020</v>
      </c>
      <c r="H5" s="365">
        <f>Overblik!$D$6</f>
        <v>2019</v>
      </c>
      <c r="I5" s="365">
        <f>Overblik!$E$6</f>
        <v>2020</v>
      </c>
      <c r="J5" s="365">
        <f>Overblik!$D$6</f>
        <v>2019</v>
      </c>
      <c r="K5" s="365">
        <f>Overblik!$E$6</f>
        <v>2020</v>
      </c>
      <c r="L5" s="365">
        <f>Overblik!$D$6</f>
        <v>2019</v>
      </c>
      <c r="M5" s="365">
        <f>Overblik!$E$6</f>
        <v>2020</v>
      </c>
      <c r="N5" s="365">
        <f>Overblik!$D$6</f>
        <v>2019</v>
      </c>
      <c r="O5" s="365">
        <f>Overblik!$E$6</f>
        <v>2020</v>
      </c>
      <c r="P5" s="365">
        <f>Overblik!$D$6</f>
        <v>2019</v>
      </c>
      <c r="Q5" s="366">
        <f>Overblik!$E$6</f>
        <v>2020</v>
      </c>
    </row>
    <row r="6" spans="1:20" ht="12.75" customHeight="1" x14ac:dyDescent="0.25">
      <c r="B6" s="208"/>
      <c r="C6" s="209"/>
      <c r="D6" s="478" t="s">
        <v>155</v>
      </c>
      <c r="E6" s="478"/>
      <c r="F6" s="478" t="s">
        <v>155</v>
      </c>
      <c r="G6" s="478"/>
      <c r="H6" s="478" t="s">
        <v>155</v>
      </c>
      <c r="I6" s="478"/>
      <c r="J6" s="478" t="s">
        <v>155</v>
      </c>
      <c r="K6" s="478"/>
      <c r="L6" s="478" t="s">
        <v>155</v>
      </c>
      <c r="M6" s="478"/>
      <c r="N6" s="478" t="s">
        <v>155</v>
      </c>
      <c r="O6" s="478"/>
      <c r="P6" s="478" t="s">
        <v>155</v>
      </c>
      <c r="Q6" s="486"/>
    </row>
    <row r="7" spans="1:20" ht="2.25" customHeight="1" thickBot="1" x14ac:dyDescent="0.3">
      <c r="B7" s="196"/>
      <c r="C7" s="197"/>
      <c r="D7" s="198"/>
      <c r="E7" s="198"/>
      <c r="F7" s="198"/>
      <c r="G7" s="198"/>
      <c r="H7" s="198"/>
      <c r="I7" s="198"/>
      <c r="J7" s="198"/>
      <c r="K7" s="198"/>
      <c r="L7" s="198"/>
      <c r="M7" s="198"/>
      <c r="N7" s="198"/>
      <c r="O7" s="198"/>
      <c r="P7" s="198"/>
      <c r="Q7" s="199"/>
    </row>
    <row r="8" spans="1:20" x14ac:dyDescent="0.25">
      <c r="B8" s="111"/>
      <c r="C8" s="380" t="s">
        <v>189</v>
      </c>
      <c r="D8" s="481" t="s">
        <v>224</v>
      </c>
      <c r="E8" s="482"/>
      <c r="F8" s="481" t="s">
        <v>225</v>
      </c>
      <c r="G8" s="482"/>
      <c r="H8" s="481" t="s">
        <v>226</v>
      </c>
      <c r="I8" s="482"/>
      <c r="J8" s="481" t="s">
        <v>196</v>
      </c>
      <c r="K8" s="482"/>
      <c r="L8" s="481" t="s">
        <v>197</v>
      </c>
      <c r="M8" s="482"/>
      <c r="N8" s="481" t="s">
        <v>198</v>
      </c>
      <c r="O8" s="482"/>
      <c r="P8" s="481" t="s">
        <v>199</v>
      </c>
      <c r="Q8" s="482"/>
      <c r="S8" s="33">
        <f>4*30.4</f>
        <v>121.6</v>
      </c>
    </row>
    <row r="9" spans="1:20" x14ac:dyDescent="0.25">
      <c r="B9" s="112"/>
      <c r="C9" s="351" t="s">
        <v>112</v>
      </c>
      <c r="D9" s="261">
        <v>91</v>
      </c>
      <c r="E9" s="371">
        <v>116</v>
      </c>
      <c r="F9" s="439">
        <v>385</v>
      </c>
      <c r="G9" s="371">
        <v>408</v>
      </c>
      <c r="H9" s="439">
        <v>219</v>
      </c>
      <c r="I9" s="371">
        <v>294</v>
      </c>
      <c r="J9" s="440">
        <v>54</v>
      </c>
      <c r="K9" s="371">
        <v>114</v>
      </c>
      <c r="L9" s="440">
        <v>38</v>
      </c>
      <c r="M9" s="371">
        <v>46</v>
      </c>
      <c r="N9" s="440">
        <v>14</v>
      </c>
      <c r="O9" s="371">
        <v>16</v>
      </c>
      <c r="P9" s="440">
        <v>117</v>
      </c>
      <c r="Q9" s="371">
        <v>91</v>
      </c>
    </row>
    <row r="10" spans="1:20" ht="15.75" thickBot="1" x14ac:dyDescent="0.3">
      <c r="B10" s="125"/>
      <c r="C10" s="352" t="s">
        <v>34</v>
      </c>
      <c r="D10" s="438">
        <f t="shared" ref="D10:Q10" si="0">SMALL(D12:D35,5)</f>
        <v>72</v>
      </c>
      <c r="E10" s="437">
        <f t="shared" si="0"/>
        <v>78</v>
      </c>
      <c r="F10" s="438">
        <f t="shared" si="0"/>
        <v>327</v>
      </c>
      <c r="G10" s="437">
        <f t="shared" si="0"/>
        <v>343</v>
      </c>
      <c r="H10" s="438">
        <f t="shared" si="0"/>
        <v>157</v>
      </c>
      <c r="I10" s="437">
        <f t="shared" si="0"/>
        <v>183</v>
      </c>
      <c r="J10" s="438">
        <f t="shared" si="0"/>
        <v>49</v>
      </c>
      <c r="K10" s="437">
        <f t="shared" si="0"/>
        <v>98</v>
      </c>
      <c r="L10" s="438">
        <f t="shared" si="0"/>
        <v>28</v>
      </c>
      <c r="M10" s="437">
        <f t="shared" si="0"/>
        <v>35</v>
      </c>
      <c r="N10" s="438">
        <f t="shared" si="0"/>
        <v>9</v>
      </c>
      <c r="O10" s="437">
        <f t="shared" si="0"/>
        <v>13</v>
      </c>
      <c r="P10" s="438">
        <f t="shared" si="0"/>
        <v>76</v>
      </c>
      <c r="Q10" s="437">
        <f t="shared" si="0"/>
        <v>66</v>
      </c>
    </row>
    <row r="11" spans="1:20" ht="14.25" customHeight="1" thickBot="1" x14ac:dyDescent="0.3">
      <c r="A11" s="35"/>
      <c r="B11" s="322" t="s">
        <v>29</v>
      </c>
      <c r="C11" s="323" t="s">
        <v>0</v>
      </c>
      <c r="D11" s="373"/>
      <c r="E11" s="373"/>
      <c r="F11" s="373"/>
      <c r="G11" s="373"/>
      <c r="H11" s="373"/>
      <c r="I11" s="373"/>
      <c r="J11" s="373"/>
      <c r="K11" s="373"/>
      <c r="L11" s="373"/>
      <c r="M11" s="373"/>
      <c r="N11" s="373"/>
      <c r="O11" s="373"/>
      <c r="P11" s="373"/>
      <c r="Q11" s="382"/>
    </row>
    <row r="12" spans="1:20" x14ac:dyDescent="0.25">
      <c r="B12" s="126">
        <v>901</v>
      </c>
      <c r="C12" s="175" t="s">
        <v>5</v>
      </c>
      <c r="D12" s="423">
        <v>76</v>
      </c>
      <c r="E12" s="370">
        <v>78</v>
      </c>
      <c r="F12" s="423">
        <v>331</v>
      </c>
      <c r="G12" s="370">
        <v>397</v>
      </c>
      <c r="H12" s="441">
        <v>181</v>
      </c>
      <c r="I12" s="370">
        <v>224</v>
      </c>
      <c r="J12" s="441">
        <v>55</v>
      </c>
      <c r="K12" s="370">
        <v>118</v>
      </c>
      <c r="L12" s="441">
        <v>27</v>
      </c>
      <c r="M12" s="370">
        <v>38</v>
      </c>
      <c r="N12" s="441">
        <v>16</v>
      </c>
      <c r="O12" s="370">
        <v>20</v>
      </c>
      <c r="P12" s="441">
        <v>154</v>
      </c>
      <c r="Q12" s="370">
        <v>111</v>
      </c>
    </row>
    <row r="13" spans="1:20" x14ac:dyDescent="0.25">
      <c r="B13" s="113">
        <v>902</v>
      </c>
      <c r="C13" s="167" t="s">
        <v>6</v>
      </c>
      <c r="D13" s="424">
        <v>78</v>
      </c>
      <c r="E13" s="371">
        <v>103</v>
      </c>
      <c r="F13" s="424">
        <v>486</v>
      </c>
      <c r="G13" s="371">
        <v>493</v>
      </c>
      <c r="H13" s="219">
        <v>242</v>
      </c>
      <c r="I13" s="371">
        <v>257</v>
      </c>
      <c r="J13" s="219">
        <v>61</v>
      </c>
      <c r="K13" s="371">
        <v>124</v>
      </c>
      <c r="L13" s="219">
        <v>50</v>
      </c>
      <c r="M13" s="371">
        <v>74</v>
      </c>
      <c r="N13" s="219">
        <v>25</v>
      </c>
      <c r="O13" s="371">
        <v>35</v>
      </c>
      <c r="P13" s="219">
        <v>126</v>
      </c>
      <c r="Q13" s="371">
        <v>92</v>
      </c>
    </row>
    <row r="14" spans="1:20" x14ac:dyDescent="0.25">
      <c r="B14" s="113">
        <v>903</v>
      </c>
      <c r="C14" s="167" t="s">
        <v>7</v>
      </c>
      <c r="D14" s="424">
        <v>104</v>
      </c>
      <c r="E14" s="371">
        <v>119</v>
      </c>
      <c r="F14" s="424">
        <v>465</v>
      </c>
      <c r="G14" s="371">
        <v>450</v>
      </c>
      <c r="H14" s="219">
        <v>347</v>
      </c>
      <c r="I14" s="371">
        <v>336</v>
      </c>
      <c r="J14" s="219">
        <v>76</v>
      </c>
      <c r="K14" s="371">
        <v>151</v>
      </c>
      <c r="L14" s="219">
        <v>64</v>
      </c>
      <c r="M14" s="371">
        <v>51</v>
      </c>
      <c r="N14" s="219">
        <v>10</v>
      </c>
      <c r="O14" s="371">
        <v>11</v>
      </c>
      <c r="P14" s="219">
        <v>160</v>
      </c>
      <c r="Q14" s="371">
        <v>164</v>
      </c>
    </row>
    <row r="15" spans="1:20" x14ac:dyDescent="0.25">
      <c r="B15" s="113">
        <v>904</v>
      </c>
      <c r="C15" s="167" t="s">
        <v>8</v>
      </c>
      <c r="D15" s="424">
        <v>104</v>
      </c>
      <c r="E15" s="371">
        <v>121</v>
      </c>
      <c r="F15" s="424">
        <v>524</v>
      </c>
      <c r="G15" s="371">
        <v>595</v>
      </c>
      <c r="H15" s="219">
        <v>328</v>
      </c>
      <c r="I15" s="371">
        <v>369</v>
      </c>
      <c r="J15" s="219">
        <v>62</v>
      </c>
      <c r="K15" s="371">
        <v>120</v>
      </c>
      <c r="L15" s="219">
        <v>28</v>
      </c>
      <c r="M15" s="371">
        <v>23</v>
      </c>
      <c r="N15" s="219">
        <v>20</v>
      </c>
      <c r="O15" s="371">
        <v>17</v>
      </c>
      <c r="P15" s="219">
        <v>124</v>
      </c>
      <c r="Q15" s="371">
        <v>76</v>
      </c>
    </row>
    <row r="16" spans="1:20" x14ac:dyDescent="0.25">
      <c r="B16" s="113">
        <v>905</v>
      </c>
      <c r="C16" s="167" t="s">
        <v>9</v>
      </c>
      <c r="D16" s="424">
        <v>108</v>
      </c>
      <c r="E16" s="371">
        <v>121</v>
      </c>
      <c r="F16" s="424">
        <v>459</v>
      </c>
      <c r="G16" s="371">
        <v>479</v>
      </c>
      <c r="H16" s="219">
        <v>197</v>
      </c>
      <c r="I16" s="371">
        <v>224</v>
      </c>
      <c r="J16" s="219">
        <v>89</v>
      </c>
      <c r="K16" s="371">
        <v>131</v>
      </c>
      <c r="L16" s="219">
        <v>72</v>
      </c>
      <c r="M16" s="371">
        <v>73</v>
      </c>
      <c r="N16" s="219">
        <v>14</v>
      </c>
      <c r="O16" s="371">
        <v>14</v>
      </c>
      <c r="P16" s="219">
        <v>163</v>
      </c>
      <c r="Q16" s="371">
        <v>129</v>
      </c>
    </row>
    <row r="17" spans="2:17" x14ac:dyDescent="0.25">
      <c r="B17" s="113">
        <v>906</v>
      </c>
      <c r="C17" s="167" t="s">
        <v>10</v>
      </c>
      <c r="D17" s="424">
        <v>59</v>
      </c>
      <c r="E17" s="371">
        <v>75</v>
      </c>
      <c r="F17" s="424">
        <v>312</v>
      </c>
      <c r="G17" s="371">
        <v>331</v>
      </c>
      <c r="H17" s="219">
        <v>145</v>
      </c>
      <c r="I17" s="371">
        <v>176</v>
      </c>
      <c r="J17" s="219">
        <v>49</v>
      </c>
      <c r="K17" s="371">
        <v>105</v>
      </c>
      <c r="L17" s="219">
        <v>24</v>
      </c>
      <c r="M17" s="371">
        <v>46</v>
      </c>
      <c r="N17" s="219">
        <v>9</v>
      </c>
      <c r="O17" s="371">
        <v>13</v>
      </c>
      <c r="P17" s="219">
        <v>93</v>
      </c>
      <c r="Q17" s="371">
        <v>67</v>
      </c>
    </row>
    <row r="18" spans="2:17" x14ac:dyDescent="0.25">
      <c r="B18" s="113">
        <v>907</v>
      </c>
      <c r="C18" s="167" t="s">
        <v>11</v>
      </c>
      <c r="D18" s="424">
        <v>72</v>
      </c>
      <c r="E18" s="371">
        <v>88</v>
      </c>
      <c r="F18" s="424">
        <v>336</v>
      </c>
      <c r="G18" s="371">
        <v>293</v>
      </c>
      <c r="H18" s="219">
        <v>141</v>
      </c>
      <c r="I18" s="371">
        <v>170</v>
      </c>
      <c r="J18" s="219">
        <v>65</v>
      </c>
      <c r="K18" s="371">
        <v>98</v>
      </c>
      <c r="L18" s="219">
        <v>33</v>
      </c>
      <c r="M18" s="371">
        <v>38</v>
      </c>
      <c r="N18" s="219">
        <v>13</v>
      </c>
      <c r="O18" s="371">
        <v>18</v>
      </c>
      <c r="P18" s="219">
        <v>76</v>
      </c>
      <c r="Q18" s="371">
        <v>67</v>
      </c>
    </row>
    <row r="19" spans="2:17" x14ac:dyDescent="0.25">
      <c r="B19" s="113">
        <v>908</v>
      </c>
      <c r="C19" s="167" t="s">
        <v>12</v>
      </c>
      <c r="D19" s="424">
        <v>95</v>
      </c>
      <c r="E19" s="371">
        <v>124</v>
      </c>
      <c r="F19" s="424">
        <v>327</v>
      </c>
      <c r="G19" s="371">
        <v>419</v>
      </c>
      <c r="H19" s="219">
        <v>223</v>
      </c>
      <c r="I19" s="371">
        <v>262</v>
      </c>
      <c r="J19" s="219">
        <v>71</v>
      </c>
      <c r="K19" s="371">
        <v>122</v>
      </c>
      <c r="L19" s="219">
        <v>30</v>
      </c>
      <c r="M19" s="371">
        <v>66</v>
      </c>
      <c r="N19" s="219">
        <v>10</v>
      </c>
      <c r="O19" s="371">
        <v>13</v>
      </c>
      <c r="P19" s="219">
        <v>121</v>
      </c>
      <c r="Q19" s="371">
        <v>131</v>
      </c>
    </row>
    <row r="20" spans="2:17" x14ac:dyDescent="0.25">
      <c r="B20" s="113">
        <v>909</v>
      </c>
      <c r="C20" s="167" t="s">
        <v>13</v>
      </c>
      <c r="D20" s="424">
        <v>93</v>
      </c>
      <c r="E20" s="371">
        <v>140</v>
      </c>
      <c r="F20" s="424">
        <v>415</v>
      </c>
      <c r="G20" s="371">
        <v>479</v>
      </c>
      <c r="H20" s="219">
        <v>306</v>
      </c>
      <c r="I20" s="371">
        <v>335</v>
      </c>
      <c r="J20" s="219">
        <v>64</v>
      </c>
      <c r="K20" s="371">
        <v>124</v>
      </c>
      <c r="L20" s="219">
        <v>52</v>
      </c>
      <c r="M20" s="371">
        <v>53</v>
      </c>
      <c r="N20" s="219">
        <v>18</v>
      </c>
      <c r="O20" s="371">
        <v>19</v>
      </c>
      <c r="P20" s="219">
        <v>77</v>
      </c>
      <c r="Q20" s="371">
        <v>115</v>
      </c>
    </row>
    <row r="21" spans="2:17" x14ac:dyDescent="0.25">
      <c r="B21" s="113">
        <v>910</v>
      </c>
      <c r="C21" s="167" t="s">
        <v>14</v>
      </c>
      <c r="D21" s="424">
        <v>116</v>
      </c>
      <c r="E21" s="371">
        <v>112</v>
      </c>
      <c r="F21" s="424">
        <v>547</v>
      </c>
      <c r="G21" s="371">
        <v>588</v>
      </c>
      <c r="H21" s="219">
        <v>302</v>
      </c>
      <c r="I21" s="371">
        <v>306</v>
      </c>
      <c r="J21" s="219">
        <v>57</v>
      </c>
      <c r="K21" s="371">
        <v>135</v>
      </c>
      <c r="L21" s="219">
        <v>59</v>
      </c>
      <c r="M21" s="371">
        <v>35</v>
      </c>
      <c r="N21" s="219">
        <v>19</v>
      </c>
      <c r="O21" s="371">
        <v>16</v>
      </c>
      <c r="P21" s="219">
        <v>155</v>
      </c>
      <c r="Q21" s="371">
        <v>147</v>
      </c>
    </row>
    <row r="22" spans="2:17" x14ac:dyDescent="0.25">
      <c r="B22" s="113">
        <v>911</v>
      </c>
      <c r="C22" s="167" t="s">
        <v>15</v>
      </c>
      <c r="D22" s="424">
        <v>81</v>
      </c>
      <c r="E22" s="371">
        <v>107</v>
      </c>
      <c r="F22" s="424">
        <v>404</v>
      </c>
      <c r="G22" s="371">
        <v>341</v>
      </c>
      <c r="H22" s="219">
        <v>211</v>
      </c>
      <c r="I22" s="371">
        <v>234</v>
      </c>
      <c r="J22" s="219">
        <v>59</v>
      </c>
      <c r="K22" s="371">
        <v>101</v>
      </c>
      <c r="L22" s="219">
        <v>32</v>
      </c>
      <c r="M22" s="371">
        <v>34</v>
      </c>
      <c r="N22" s="219">
        <v>9</v>
      </c>
      <c r="O22" s="371">
        <v>15</v>
      </c>
      <c r="P22" s="219">
        <v>108</v>
      </c>
      <c r="Q22" s="371">
        <v>72</v>
      </c>
    </row>
    <row r="23" spans="2:17" x14ac:dyDescent="0.25">
      <c r="B23" s="113">
        <v>912</v>
      </c>
      <c r="C23" s="167" t="s">
        <v>16</v>
      </c>
      <c r="D23" s="424">
        <v>83</v>
      </c>
      <c r="E23" s="371">
        <v>111</v>
      </c>
      <c r="F23" s="424">
        <v>331</v>
      </c>
      <c r="G23" s="371">
        <v>408</v>
      </c>
      <c r="H23" s="219">
        <v>200</v>
      </c>
      <c r="I23" s="371">
        <v>197</v>
      </c>
      <c r="J23" s="219">
        <v>70</v>
      </c>
      <c r="K23" s="371">
        <v>111</v>
      </c>
      <c r="L23" s="219">
        <v>53</v>
      </c>
      <c r="M23" s="371">
        <v>36</v>
      </c>
      <c r="N23" s="219">
        <v>14</v>
      </c>
      <c r="O23" s="371">
        <v>10</v>
      </c>
      <c r="P23" s="219">
        <v>79</v>
      </c>
      <c r="Q23" s="371">
        <v>96</v>
      </c>
    </row>
    <row r="24" spans="2:17" x14ac:dyDescent="0.25">
      <c r="B24" s="113">
        <v>913</v>
      </c>
      <c r="C24" s="167" t="s">
        <v>17</v>
      </c>
      <c r="D24" s="424">
        <v>75</v>
      </c>
      <c r="E24" s="371">
        <v>89</v>
      </c>
      <c r="F24" s="424">
        <v>375</v>
      </c>
      <c r="G24" s="371">
        <v>395</v>
      </c>
      <c r="H24" s="219">
        <v>247</v>
      </c>
      <c r="I24" s="371">
        <v>229</v>
      </c>
      <c r="J24" s="219">
        <v>39</v>
      </c>
      <c r="K24" s="371">
        <v>90</v>
      </c>
      <c r="L24" s="219">
        <v>26</v>
      </c>
      <c r="M24" s="371">
        <v>32</v>
      </c>
      <c r="N24" s="219">
        <v>8</v>
      </c>
      <c r="O24" s="371">
        <v>11</v>
      </c>
      <c r="P24" s="219">
        <v>122</v>
      </c>
      <c r="Q24" s="371">
        <v>100</v>
      </c>
    </row>
    <row r="25" spans="2:17" x14ac:dyDescent="0.25">
      <c r="B25" s="113">
        <v>914</v>
      </c>
      <c r="C25" s="167" t="s">
        <v>18</v>
      </c>
      <c r="D25" s="424">
        <v>54</v>
      </c>
      <c r="E25" s="371">
        <v>63</v>
      </c>
      <c r="F25" s="424">
        <v>317</v>
      </c>
      <c r="G25" s="371">
        <v>290</v>
      </c>
      <c r="H25" s="219">
        <v>164</v>
      </c>
      <c r="I25" s="371">
        <v>151</v>
      </c>
      <c r="J25" s="219">
        <v>53</v>
      </c>
      <c r="K25" s="371">
        <v>89</v>
      </c>
      <c r="L25" s="219">
        <v>25</v>
      </c>
      <c r="M25" s="371">
        <v>38</v>
      </c>
      <c r="N25" s="219">
        <v>9</v>
      </c>
      <c r="O25" s="371">
        <v>9</v>
      </c>
      <c r="P25" s="219">
        <v>80</v>
      </c>
      <c r="Q25" s="371">
        <v>74</v>
      </c>
    </row>
    <row r="26" spans="2:17" x14ac:dyDescent="0.25">
      <c r="B26" s="113">
        <v>915</v>
      </c>
      <c r="C26" s="167" t="s">
        <v>19</v>
      </c>
      <c r="D26" s="424">
        <v>64</v>
      </c>
      <c r="E26" s="371">
        <v>69</v>
      </c>
      <c r="F26" s="424">
        <v>458</v>
      </c>
      <c r="G26" s="371">
        <v>405</v>
      </c>
      <c r="H26" s="219">
        <v>188</v>
      </c>
      <c r="I26" s="371">
        <v>181</v>
      </c>
      <c r="J26" s="219">
        <v>57</v>
      </c>
      <c r="K26" s="371">
        <v>138</v>
      </c>
      <c r="L26" s="219">
        <v>34</v>
      </c>
      <c r="M26" s="371">
        <v>38</v>
      </c>
      <c r="N26" s="219">
        <v>16</v>
      </c>
      <c r="O26" s="371">
        <v>23</v>
      </c>
      <c r="P26" s="219">
        <v>92</v>
      </c>
      <c r="Q26" s="371">
        <v>94</v>
      </c>
    </row>
    <row r="27" spans="2:17" x14ac:dyDescent="0.25">
      <c r="B27" s="113">
        <v>916</v>
      </c>
      <c r="C27" s="167" t="s">
        <v>20</v>
      </c>
      <c r="D27" s="424">
        <v>94</v>
      </c>
      <c r="E27" s="371">
        <v>95</v>
      </c>
      <c r="F27" s="424">
        <v>426</v>
      </c>
      <c r="G27" s="371">
        <v>454</v>
      </c>
      <c r="H27" s="219">
        <v>157</v>
      </c>
      <c r="I27" s="371">
        <v>301</v>
      </c>
      <c r="J27" s="219">
        <v>49</v>
      </c>
      <c r="K27" s="371">
        <v>116</v>
      </c>
      <c r="L27" s="219">
        <v>48</v>
      </c>
      <c r="M27" s="371">
        <v>53</v>
      </c>
      <c r="N27" s="219">
        <v>10</v>
      </c>
      <c r="O27" s="371">
        <v>13</v>
      </c>
      <c r="P27" s="219">
        <v>144</v>
      </c>
      <c r="Q27" s="371">
        <v>115</v>
      </c>
    </row>
    <row r="28" spans="2:17" x14ac:dyDescent="0.25">
      <c r="B28" s="113">
        <v>917</v>
      </c>
      <c r="C28" s="167" t="s">
        <v>21</v>
      </c>
      <c r="D28" s="424">
        <v>93</v>
      </c>
      <c r="E28" s="371">
        <v>87</v>
      </c>
      <c r="F28" s="424">
        <v>418</v>
      </c>
      <c r="G28" s="371">
        <v>400</v>
      </c>
      <c r="H28" s="219">
        <v>289</v>
      </c>
      <c r="I28" s="371">
        <v>289</v>
      </c>
      <c r="J28" s="219">
        <v>49</v>
      </c>
      <c r="K28" s="371">
        <v>133</v>
      </c>
      <c r="L28" s="219">
        <v>54</v>
      </c>
      <c r="M28" s="371">
        <v>55</v>
      </c>
      <c r="N28" s="219">
        <v>18</v>
      </c>
      <c r="O28" s="371">
        <v>16</v>
      </c>
      <c r="P28" s="219">
        <v>113</v>
      </c>
      <c r="Q28" s="371">
        <v>66</v>
      </c>
    </row>
    <row r="29" spans="2:17" x14ac:dyDescent="0.25">
      <c r="B29" s="113">
        <v>918</v>
      </c>
      <c r="C29" s="167" t="s">
        <v>22</v>
      </c>
      <c r="D29" s="424">
        <v>75</v>
      </c>
      <c r="E29" s="371">
        <v>95</v>
      </c>
      <c r="F29" s="424">
        <v>332</v>
      </c>
      <c r="G29" s="371">
        <v>384</v>
      </c>
      <c r="H29" s="219">
        <v>206</v>
      </c>
      <c r="I29" s="371">
        <v>270</v>
      </c>
      <c r="J29" s="219">
        <v>40</v>
      </c>
      <c r="K29" s="371">
        <v>131</v>
      </c>
      <c r="L29" s="219">
        <v>32</v>
      </c>
      <c r="M29" s="371">
        <v>37</v>
      </c>
      <c r="N29" s="219">
        <v>15</v>
      </c>
      <c r="O29" s="371">
        <v>20</v>
      </c>
      <c r="P29" s="219">
        <v>150</v>
      </c>
      <c r="Q29" s="371">
        <v>87</v>
      </c>
    </row>
    <row r="30" spans="2:17" x14ac:dyDescent="0.25">
      <c r="B30" s="113">
        <v>919</v>
      </c>
      <c r="C30" s="167" t="s">
        <v>23</v>
      </c>
      <c r="D30" s="424">
        <v>78</v>
      </c>
      <c r="E30" s="371">
        <v>102</v>
      </c>
      <c r="F30" s="424">
        <v>379</v>
      </c>
      <c r="G30" s="371">
        <v>385</v>
      </c>
      <c r="H30" s="219">
        <v>235</v>
      </c>
      <c r="I30" s="371">
        <v>250</v>
      </c>
      <c r="J30" s="219">
        <v>51</v>
      </c>
      <c r="K30" s="371">
        <v>101</v>
      </c>
      <c r="L30" s="219">
        <v>40</v>
      </c>
      <c r="M30" s="371">
        <v>35</v>
      </c>
      <c r="N30" s="219">
        <v>13</v>
      </c>
      <c r="O30" s="371">
        <v>18</v>
      </c>
      <c r="P30" s="219">
        <v>162</v>
      </c>
      <c r="Q30" s="371">
        <v>107</v>
      </c>
    </row>
    <row r="31" spans="2:17" x14ac:dyDescent="0.25">
      <c r="B31" s="113">
        <v>920</v>
      </c>
      <c r="C31" s="167" t="s">
        <v>24</v>
      </c>
      <c r="D31" s="424">
        <v>81</v>
      </c>
      <c r="E31" s="371">
        <v>98</v>
      </c>
      <c r="F31" s="424">
        <v>298</v>
      </c>
      <c r="G31" s="371">
        <v>371</v>
      </c>
      <c r="H31" s="219">
        <v>161</v>
      </c>
      <c r="I31" s="371">
        <v>201</v>
      </c>
      <c r="J31" s="219">
        <v>35</v>
      </c>
      <c r="K31" s="371">
        <v>110</v>
      </c>
      <c r="L31" s="219">
        <v>39</v>
      </c>
      <c r="M31" s="371">
        <v>44</v>
      </c>
      <c r="N31" s="219">
        <v>23</v>
      </c>
      <c r="O31" s="371">
        <v>25</v>
      </c>
      <c r="P31" s="219">
        <v>2</v>
      </c>
      <c r="Q31" s="371">
        <v>4</v>
      </c>
    </row>
    <row r="32" spans="2:17" x14ac:dyDescent="0.25">
      <c r="B32" s="113">
        <v>921</v>
      </c>
      <c r="C32" s="167" t="s">
        <v>25</v>
      </c>
      <c r="D32" s="424">
        <v>82</v>
      </c>
      <c r="E32" s="371">
        <v>95</v>
      </c>
      <c r="F32" s="424">
        <v>389</v>
      </c>
      <c r="G32" s="371">
        <v>395</v>
      </c>
      <c r="H32" s="219">
        <v>226</v>
      </c>
      <c r="I32" s="371">
        <v>205</v>
      </c>
      <c r="J32" s="219">
        <v>60</v>
      </c>
      <c r="K32" s="371">
        <v>114</v>
      </c>
      <c r="L32" s="219">
        <v>50</v>
      </c>
      <c r="M32" s="371">
        <v>53</v>
      </c>
      <c r="N32" s="219">
        <v>12</v>
      </c>
      <c r="O32" s="371">
        <v>18</v>
      </c>
      <c r="P32" s="219">
        <v>23</v>
      </c>
      <c r="Q32" s="371">
        <v>7</v>
      </c>
    </row>
    <row r="33" spans="2:17" x14ac:dyDescent="0.25">
      <c r="B33" s="113">
        <v>922</v>
      </c>
      <c r="C33" s="167" t="s">
        <v>26</v>
      </c>
      <c r="D33" s="424">
        <v>98</v>
      </c>
      <c r="E33" s="371">
        <v>118</v>
      </c>
      <c r="F33" s="424">
        <v>385</v>
      </c>
      <c r="G33" s="371">
        <v>423</v>
      </c>
      <c r="H33" s="219">
        <v>132</v>
      </c>
      <c r="I33" s="371">
        <v>203</v>
      </c>
      <c r="J33" s="219">
        <v>43</v>
      </c>
      <c r="K33" s="371">
        <v>94</v>
      </c>
      <c r="L33" s="219">
        <v>39</v>
      </c>
      <c r="M33" s="371">
        <v>66</v>
      </c>
      <c r="N33" s="219">
        <v>20</v>
      </c>
      <c r="O33" s="371">
        <v>19</v>
      </c>
      <c r="P33" s="219">
        <v>2</v>
      </c>
      <c r="Q33" s="371">
        <v>25</v>
      </c>
    </row>
    <row r="34" spans="2:17" x14ac:dyDescent="0.25">
      <c r="B34" s="113">
        <v>923</v>
      </c>
      <c r="C34" s="167" t="s">
        <v>27</v>
      </c>
      <c r="D34" s="424">
        <v>107</v>
      </c>
      <c r="E34" s="371">
        <v>146</v>
      </c>
      <c r="F34" s="424">
        <v>364</v>
      </c>
      <c r="G34" s="371">
        <v>397</v>
      </c>
      <c r="H34" s="219">
        <v>212</v>
      </c>
      <c r="I34" s="371">
        <v>318</v>
      </c>
      <c r="J34" s="219">
        <v>50</v>
      </c>
      <c r="K34" s="371">
        <v>110</v>
      </c>
      <c r="L34" s="219">
        <v>36</v>
      </c>
      <c r="M34" s="371">
        <v>59</v>
      </c>
      <c r="N34" s="219">
        <v>11</v>
      </c>
      <c r="O34" s="371">
        <v>13</v>
      </c>
      <c r="P34" s="219">
        <v>9</v>
      </c>
      <c r="Q34" s="371">
        <v>18</v>
      </c>
    </row>
    <row r="35" spans="2:17" ht="15.75" thickBot="1" x14ac:dyDescent="0.3">
      <c r="B35" s="114">
        <v>924</v>
      </c>
      <c r="C35" s="172" t="s">
        <v>28</v>
      </c>
      <c r="D35" s="425">
        <v>53</v>
      </c>
      <c r="E35" s="372">
        <v>44</v>
      </c>
      <c r="F35" s="425">
        <v>164</v>
      </c>
      <c r="G35" s="372">
        <v>343</v>
      </c>
      <c r="H35" s="222">
        <v>117</v>
      </c>
      <c r="I35" s="372">
        <v>183</v>
      </c>
      <c r="J35" s="222">
        <v>51</v>
      </c>
      <c r="K35" s="372">
        <v>81</v>
      </c>
      <c r="L35" s="222">
        <v>36</v>
      </c>
      <c r="M35" s="372">
        <v>30</v>
      </c>
      <c r="N35" s="222">
        <v>8</v>
      </c>
      <c r="O35" s="372">
        <v>15</v>
      </c>
      <c r="P35" s="222">
        <v>138</v>
      </c>
      <c r="Q35" s="372">
        <v>99</v>
      </c>
    </row>
    <row r="36" spans="2:17" ht="3" customHeight="1" x14ac:dyDescent="0.25">
      <c r="D36" s="95"/>
      <c r="E36" s="95"/>
    </row>
    <row r="37" spans="2:17" ht="15" customHeight="1" x14ac:dyDescent="0.25">
      <c r="B37" s="474" t="s">
        <v>217</v>
      </c>
      <c r="C37" s="475"/>
      <c r="D37" s="475"/>
      <c r="E37" s="475"/>
      <c r="F37" s="475"/>
      <c r="G37" s="475"/>
      <c r="H37" s="475"/>
      <c r="I37" s="475"/>
      <c r="J37" s="475"/>
      <c r="K37" s="475"/>
      <c r="L37" s="364"/>
      <c r="M37" s="364"/>
      <c r="N37" s="364"/>
      <c r="O37" s="364"/>
      <c r="P37" s="364"/>
      <c r="Q37" s="364"/>
    </row>
    <row r="38" spans="2:17" ht="3.75" customHeight="1" x14ac:dyDescent="0.25"/>
  </sheetData>
  <sheetProtection autoFilter="0"/>
  <sortState ref="B12:AC35">
    <sortCondition ref="B12:B35"/>
  </sortState>
  <mergeCells count="22">
    <mergeCell ref="L8:M8"/>
    <mergeCell ref="N8:O8"/>
    <mergeCell ref="P8:Q8"/>
    <mergeCell ref="P4:Q4"/>
    <mergeCell ref="P6:Q6"/>
    <mergeCell ref="L4:M4"/>
    <mergeCell ref="L6:M6"/>
    <mergeCell ref="N4:O4"/>
    <mergeCell ref="N6:O6"/>
    <mergeCell ref="B37:K37"/>
    <mergeCell ref="J6:K6"/>
    <mergeCell ref="D4:E4"/>
    <mergeCell ref="F4:G4"/>
    <mergeCell ref="H4:I4"/>
    <mergeCell ref="J4:K4"/>
    <mergeCell ref="D6:E6"/>
    <mergeCell ref="F6:G6"/>
    <mergeCell ref="H6:I6"/>
    <mergeCell ref="D8:E8"/>
    <mergeCell ref="F8:G8"/>
    <mergeCell ref="H8:I8"/>
    <mergeCell ref="J8:K8"/>
  </mergeCells>
  <pageMargins left="0.19685039370078741" right="0.19685039370078741" top="0.19685039370078741" bottom="0.19685039370078741" header="0.31496062992125984" footer="0.31496062992125984"/>
  <pageSetup paperSize="9" scale="80" orientation="landscape" r:id="rId1"/>
  <ignoredErrors>
    <ignoredError sqref="E5:K5" formula="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19</vt:i4>
      </vt:variant>
      <vt:variant>
        <vt:lpstr>Navngivne områder</vt:lpstr>
      </vt:variant>
      <vt:variant>
        <vt:i4>2</vt:i4>
      </vt:variant>
    </vt:vector>
  </HeadingPairs>
  <TitlesOfParts>
    <vt:vector size="21" baseType="lpstr">
      <vt:lpstr>Overblik</vt:lpstr>
      <vt:lpstr>Produkt.SAML.</vt:lpstr>
      <vt:lpstr>Produkt.JUR</vt:lpstr>
      <vt:lpstr>Produkt.KON</vt:lpstr>
      <vt:lpstr>Generel ledelse_Adm.</vt:lpstr>
      <vt:lpstr>Aktivitet</vt:lpstr>
      <vt:lpstr>Målopf.Straf</vt:lpstr>
      <vt:lpstr>Målopf.VVV</vt:lpstr>
      <vt:lpstr>Målopf.Civil</vt:lpstr>
      <vt:lpstr>Målopf.Foged</vt:lpstr>
      <vt:lpstr>Målopf.Skifte</vt:lpstr>
      <vt:lpstr>Sagstid.Straf</vt:lpstr>
      <vt:lpstr>Sagstid.Civil</vt:lpstr>
      <vt:lpstr>Sagstid.Foged</vt:lpstr>
      <vt:lpstr>Sagstid.Skifte</vt:lpstr>
      <vt:lpstr>HR-nøgletal_lønsum</vt:lpstr>
      <vt:lpstr>Årsværk_Pers.kat</vt:lpstr>
      <vt:lpstr>Årsværk_Sagsområder</vt:lpstr>
      <vt:lpstr>Dataark til 901-924</vt:lpstr>
      <vt:lpstr>Overblik!Udskriftsområde</vt:lpstr>
      <vt:lpstr>'Generel ledelse_Adm.'!Udskriftstitler</vt:lpstr>
    </vt:vector>
  </TitlesOfParts>
  <Company>Domstolsstyrelsen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Frederik Ellesøe Rasmussen</dc:creator>
  <cp:lastModifiedBy>Jon Hornemann Hahn</cp:lastModifiedBy>
  <cp:lastPrinted>2019-03-22T12:25:13Z</cp:lastPrinted>
  <dcterms:created xsi:type="dcterms:W3CDTF">2012-03-02T13:15:20Z</dcterms:created>
  <dcterms:modified xsi:type="dcterms:W3CDTF">2021-04-16T11:11:02Z</dcterms:modified>
</cp:coreProperties>
</file>